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sisatt\Desktop\"/>
    </mc:Choice>
  </mc:AlternateContent>
  <bookViews>
    <workbookView xWindow="0" yWindow="0" windowWidth="20490" windowHeight="7620" tabRatio="601" activeTab="2"/>
  </bookViews>
  <sheets>
    <sheet name="Tabella" sheetId="2" r:id="rId1"/>
    <sheet name="csbjk-összesítő" sheetId="19" r:id="rId2"/>
    <sheet name="1.A-D" sheetId="33" r:id="rId3"/>
    <sheet name="1.B-C" sheetId="45" r:id="rId4"/>
    <sheet name="2.A-C" sheetId="34" r:id="rId5"/>
    <sheet name="2.B-D" sheetId="44" r:id="rId6"/>
    <sheet name="3.A-B" sheetId="35" r:id="rId7"/>
    <sheet name="3.C-D" sheetId="43" r:id="rId8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" i="45" l="1"/>
  <c r="S4" i="45"/>
  <c r="B35" i="19" l="1"/>
  <c r="B32" i="19"/>
  <c r="B29" i="19"/>
  <c r="B26" i="19"/>
  <c r="U30" i="35" l="1"/>
  <c r="U28" i="35"/>
  <c r="U27" i="35"/>
  <c r="U26" i="35"/>
  <c r="S30" i="35"/>
  <c r="S29" i="35"/>
  <c r="S28" i="35"/>
  <c r="S27" i="35"/>
  <c r="S26" i="35"/>
  <c r="U30" i="34"/>
  <c r="U29" i="34"/>
  <c r="U28" i="34"/>
  <c r="S30" i="34"/>
  <c r="S29" i="34"/>
  <c r="S28" i="34"/>
  <c r="U27" i="34"/>
  <c r="S27" i="34"/>
  <c r="S26" i="34"/>
  <c r="U26" i="34"/>
  <c r="U30" i="45"/>
  <c r="S30" i="45"/>
  <c r="U29" i="45"/>
  <c r="S29" i="45"/>
  <c r="U28" i="45"/>
  <c r="S28" i="45"/>
  <c r="U27" i="45"/>
  <c r="S27" i="45"/>
  <c r="U26" i="45"/>
  <c r="S26" i="45"/>
  <c r="S31" i="35" l="1"/>
  <c r="H27" i="19" s="1"/>
  <c r="E30" i="19" s="1"/>
  <c r="C3" i="43"/>
  <c r="C25" i="43" s="1"/>
  <c r="N35" i="43" s="1"/>
  <c r="B3" i="43"/>
  <c r="B25" i="43" s="1"/>
  <c r="C3" i="35"/>
  <c r="C25" i="35" s="1"/>
  <c r="N35" i="35" s="1"/>
  <c r="B3" i="35"/>
  <c r="H13" i="35" s="1"/>
  <c r="C3" i="44"/>
  <c r="N13" i="44" s="1"/>
  <c r="B3" i="44"/>
  <c r="B25" i="44" s="1"/>
  <c r="H35" i="44" s="1"/>
  <c r="C3" i="34"/>
  <c r="B3" i="34"/>
  <c r="H13" i="34" s="1"/>
  <c r="U26" i="43"/>
  <c r="U27" i="43"/>
  <c r="U28" i="43"/>
  <c r="U29" i="43"/>
  <c r="U30" i="43"/>
  <c r="S26" i="43"/>
  <c r="S27" i="43"/>
  <c r="S28" i="43"/>
  <c r="S29" i="43"/>
  <c r="S30" i="43"/>
  <c r="G26" i="43"/>
  <c r="L26" i="43"/>
  <c r="Q26" i="43"/>
  <c r="G27" i="43"/>
  <c r="L27" i="43"/>
  <c r="Q27" i="43"/>
  <c r="G28" i="43"/>
  <c r="L28" i="43"/>
  <c r="Q28" i="43"/>
  <c r="G29" i="43"/>
  <c r="L29" i="43"/>
  <c r="Q29" i="43"/>
  <c r="G30" i="43"/>
  <c r="L30" i="43"/>
  <c r="Q30" i="43"/>
  <c r="H26" i="43"/>
  <c r="M26" i="43"/>
  <c r="R26" i="43"/>
  <c r="H27" i="43"/>
  <c r="M27" i="43"/>
  <c r="R27" i="43"/>
  <c r="H28" i="43"/>
  <c r="M28" i="43"/>
  <c r="R28" i="43"/>
  <c r="H29" i="43"/>
  <c r="M29" i="43"/>
  <c r="R29" i="43"/>
  <c r="H30" i="43"/>
  <c r="M30" i="43"/>
  <c r="R30" i="43"/>
  <c r="U26" i="44"/>
  <c r="U27" i="44"/>
  <c r="U28" i="44"/>
  <c r="U29" i="44"/>
  <c r="U30" i="44"/>
  <c r="S26" i="44"/>
  <c r="S27" i="44"/>
  <c r="S28" i="44"/>
  <c r="S29" i="44"/>
  <c r="S30" i="44"/>
  <c r="G26" i="44"/>
  <c r="L26" i="44"/>
  <c r="Q26" i="44"/>
  <c r="G27" i="44"/>
  <c r="L27" i="44"/>
  <c r="Q27" i="44"/>
  <c r="G28" i="44"/>
  <c r="L28" i="44"/>
  <c r="Q28" i="44"/>
  <c r="G29" i="44"/>
  <c r="L29" i="44"/>
  <c r="Q29" i="44"/>
  <c r="G30" i="44"/>
  <c r="L30" i="44"/>
  <c r="Q30" i="44"/>
  <c r="H26" i="44"/>
  <c r="M26" i="44"/>
  <c r="R26" i="44"/>
  <c r="H27" i="44"/>
  <c r="M27" i="44"/>
  <c r="R27" i="44"/>
  <c r="H28" i="44"/>
  <c r="M28" i="44"/>
  <c r="R28" i="44"/>
  <c r="H29" i="44"/>
  <c r="M29" i="44"/>
  <c r="R29" i="44"/>
  <c r="H30" i="44"/>
  <c r="M30" i="44"/>
  <c r="R30" i="44"/>
  <c r="G26" i="34"/>
  <c r="L26" i="34"/>
  <c r="Q26" i="34"/>
  <c r="G27" i="34"/>
  <c r="L27" i="34"/>
  <c r="Q27" i="34"/>
  <c r="G28" i="34"/>
  <c r="L28" i="34"/>
  <c r="Q28" i="34"/>
  <c r="G29" i="34"/>
  <c r="L29" i="34"/>
  <c r="Q29" i="34"/>
  <c r="G30" i="34"/>
  <c r="L30" i="34"/>
  <c r="Q30" i="34"/>
  <c r="H26" i="34"/>
  <c r="M26" i="34"/>
  <c r="R26" i="34"/>
  <c r="H27" i="34"/>
  <c r="M27" i="34"/>
  <c r="R27" i="34"/>
  <c r="H28" i="34"/>
  <c r="M28" i="34"/>
  <c r="R28" i="34"/>
  <c r="H29" i="34"/>
  <c r="M29" i="34"/>
  <c r="R29" i="34"/>
  <c r="H30" i="34"/>
  <c r="M30" i="34"/>
  <c r="R30" i="34"/>
  <c r="U29" i="35"/>
  <c r="U31" i="35" s="1"/>
  <c r="G26" i="35"/>
  <c r="L26" i="35"/>
  <c r="Q26" i="35"/>
  <c r="G27" i="35"/>
  <c r="L27" i="35"/>
  <c r="Q27" i="35"/>
  <c r="G28" i="35"/>
  <c r="L28" i="35"/>
  <c r="Q28" i="35"/>
  <c r="G29" i="35"/>
  <c r="L29" i="35"/>
  <c r="Q29" i="35"/>
  <c r="G30" i="35"/>
  <c r="L30" i="35"/>
  <c r="Q30" i="35"/>
  <c r="H26" i="35"/>
  <c r="M26" i="35"/>
  <c r="R26" i="35"/>
  <c r="H27" i="35"/>
  <c r="M27" i="35"/>
  <c r="R27" i="35"/>
  <c r="H28" i="35"/>
  <c r="M28" i="35"/>
  <c r="R28" i="35"/>
  <c r="H29" i="35"/>
  <c r="M29" i="35"/>
  <c r="R29" i="35"/>
  <c r="H30" i="35"/>
  <c r="M30" i="35"/>
  <c r="R30" i="35"/>
  <c r="C3" i="45"/>
  <c r="C25" i="45" s="1"/>
  <c r="N35" i="45" s="1"/>
  <c r="B3" i="45"/>
  <c r="F13" i="45" s="1"/>
  <c r="C3" i="33"/>
  <c r="C25" i="33" s="1"/>
  <c r="N35" i="33" s="1"/>
  <c r="B3" i="33"/>
  <c r="F13" i="33" s="1"/>
  <c r="U8" i="35"/>
  <c r="U4" i="35"/>
  <c r="U5" i="35"/>
  <c r="U6" i="35"/>
  <c r="U7" i="35"/>
  <c r="H8" i="35"/>
  <c r="M8" i="35"/>
  <c r="R8" i="35"/>
  <c r="H4" i="35"/>
  <c r="M4" i="35"/>
  <c r="R4" i="35"/>
  <c r="H7" i="35"/>
  <c r="M7" i="35"/>
  <c r="H6" i="35"/>
  <c r="M6" i="35"/>
  <c r="H5" i="35"/>
  <c r="M5" i="35"/>
  <c r="R5" i="35"/>
  <c r="R6" i="35"/>
  <c r="R7" i="35"/>
  <c r="U4" i="43"/>
  <c r="U5" i="43"/>
  <c r="U6" i="43"/>
  <c r="U7" i="43"/>
  <c r="U8" i="43"/>
  <c r="R4" i="43"/>
  <c r="H4" i="43"/>
  <c r="M4" i="43"/>
  <c r="Q4" i="43"/>
  <c r="G4" i="43"/>
  <c r="L4" i="43"/>
  <c r="H7" i="43"/>
  <c r="M7" i="43"/>
  <c r="R7" i="43"/>
  <c r="G7" i="43"/>
  <c r="L7" i="43"/>
  <c r="Q7" i="43"/>
  <c r="H6" i="43"/>
  <c r="X6" i="43" s="1"/>
  <c r="M6" i="43"/>
  <c r="R6" i="43"/>
  <c r="G6" i="43"/>
  <c r="L6" i="43"/>
  <c r="Q6" i="43"/>
  <c r="H8" i="43"/>
  <c r="M8" i="43"/>
  <c r="R8" i="43"/>
  <c r="G8" i="43"/>
  <c r="L8" i="43"/>
  <c r="Q8" i="43"/>
  <c r="H5" i="43"/>
  <c r="M5" i="43"/>
  <c r="R5" i="43"/>
  <c r="G5" i="43"/>
  <c r="L5" i="43"/>
  <c r="Q5" i="43"/>
  <c r="U4" i="44"/>
  <c r="U5" i="44"/>
  <c r="U6" i="44"/>
  <c r="U7" i="44"/>
  <c r="U8" i="44"/>
  <c r="H4" i="44"/>
  <c r="M4" i="44"/>
  <c r="R4" i="44"/>
  <c r="H5" i="44"/>
  <c r="M5" i="44"/>
  <c r="H7" i="44"/>
  <c r="M7" i="44"/>
  <c r="H6" i="44"/>
  <c r="M6" i="44"/>
  <c r="R6" i="44"/>
  <c r="H8" i="44"/>
  <c r="M8" i="44"/>
  <c r="R5" i="44"/>
  <c r="G5" i="44"/>
  <c r="L5" i="44"/>
  <c r="R7" i="44"/>
  <c r="G7" i="44"/>
  <c r="L7" i="44"/>
  <c r="R8" i="44"/>
  <c r="G4" i="44"/>
  <c r="L4" i="44"/>
  <c r="Q4" i="44"/>
  <c r="Q5" i="44"/>
  <c r="G6" i="44"/>
  <c r="L6" i="44"/>
  <c r="Q6" i="44"/>
  <c r="Q7" i="44"/>
  <c r="G8" i="44"/>
  <c r="L8" i="44"/>
  <c r="Q8" i="44"/>
  <c r="U4" i="34"/>
  <c r="U7" i="34"/>
  <c r="U5" i="34"/>
  <c r="U6" i="34"/>
  <c r="U8" i="34"/>
  <c r="H4" i="34"/>
  <c r="M4" i="34"/>
  <c r="R4" i="34"/>
  <c r="H5" i="34"/>
  <c r="M5" i="34"/>
  <c r="R5" i="34"/>
  <c r="H6" i="34"/>
  <c r="M6" i="34"/>
  <c r="R6" i="34"/>
  <c r="H7" i="34"/>
  <c r="M7" i="34"/>
  <c r="G7" i="34"/>
  <c r="L7" i="34"/>
  <c r="R7" i="34"/>
  <c r="H8" i="34"/>
  <c r="M8" i="34"/>
  <c r="R8" i="34"/>
  <c r="G4" i="34"/>
  <c r="L4" i="34"/>
  <c r="Q4" i="34"/>
  <c r="G5" i="34"/>
  <c r="L5" i="34"/>
  <c r="Q5" i="34"/>
  <c r="G6" i="34"/>
  <c r="L6" i="34"/>
  <c r="Q6" i="34"/>
  <c r="Q7" i="34"/>
  <c r="G8" i="34"/>
  <c r="L8" i="34"/>
  <c r="Q8" i="34"/>
  <c r="G8" i="35"/>
  <c r="L8" i="35"/>
  <c r="Q8" i="35"/>
  <c r="G4" i="35"/>
  <c r="L4" i="35"/>
  <c r="Q4" i="35"/>
  <c r="G5" i="35"/>
  <c r="L5" i="35"/>
  <c r="Q5" i="35"/>
  <c r="G6" i="35"/>
  <c r="L6" i="35"/>
  <c r="Q6" i="35"/>
  <c r="G7" i="35"/>
  <c r="L7" i="35"/>
  <c r="Q7" i="35"/>
  <c r="S4" i="35"/>
  <c r="S5" i="35"/>
  <c r="S6" i="35"/>
  <c r="S7" i="35"/>
  <c r="S8" i="35"/>
  <c r="S4" i="43"/>
  <c r="S5" i="43"/>
  <c r="S6" i="43"/>
  <c r="S7" i="43"/>
  <c r="S8" i="43"/>
  <c r="S4" i="44"/>
  <c r="S8" i="44"/>
  <c r="S5" i="44"/>
  <c r="S6" i="44"/>
  <c r="S7" i="44"/>
  <c r="S4" i="34"/>
  <c r="S7" i="34"/>
  <c r="S5" i="34"/>
  <c r="S6" i="34"/>
  <c r="S8" i="34"/>
  <c r="S26" i="33"/>
  <c r="S27" i="33"/>
  <c r="S28" i="33"/>
  <c r="S29" i="33"/>
  <c r="S30" i="33"/>
  <c r="U26" i="33"/>
  <c r="U27" i="33"/>
  <c r="U28" i="33"/>
  <c r="U29" i="33"/>
  <c r="U30" i="33"/>
  <c r="G26" i="33"/>
  <c r="L26" i="33"/>
  <c r="Q26" i="33"/>
  <c r="G27" i="33"/>
  <c r="L27" i="33"/>
  <c r="Q27" i="33"/>
  <c r="G28" i="33"/>
  <c r="L28" i="33"/>
  <c r="Q28" i="33"/>
  <c r="G29" i="33"/>
  <c r="L29" i="33"/>
  <c r="Q29" i="33"/>
  <c r="G30" i="33"/>
  <c r="L30" i="33"/>
  <c r="Q30" i="33"/>
  <c r="H26" i="33"/>
  <c r="M26" i="33"/>
  <c r="R26" i="33"/>
  <c r="H27" i="33"/>
  <c r="M27" i="33"/>
  <c r="R27" i="33"/>
  <c r="H28" i="33"/>
  <c r="M28" i="33"/>
  <c r="R28" i="33"/>
  <c r="H29" i="33"/>
  <c r="M29" i="33"/>
  <c r="R29" i="33"/>
  <c r="H30" i="33"/>
  <c r="M30" i="33"/>
  <c r="R30" i="33"/>
  <c r="G26" i="45"/>
  <c r="L26" i="45"/>
  <c r="Q26" i="45"/>
  <c r="G27" i="45"/>
  <c r="L27" i="45"/>
  <c r="Q27" i="45"/>
  <c r="G28" i="45"/>
  <c r="L28" i="45"/>
  <c r="Q28" i="45"/>
  <c r="G29" i="45"/>
  <c r="L29" i="45"/>
  <c r="Q29" i="45"/>
  <c r="G30" i="45"/>
  <c r="L30" i="45"/>
  <c r="Q30" i="45"/>
  <c r="H26" i="45"/>
  <c r="M26" i="45"/>
  <c r="R26" i="45"/>
  <c r="H27" i="45"/>
  <c r="M27" i="45"/>
  <c r="R27" i="45"/>
  <c r="H28" i="45"/>
  <c r="M28" i="45"/>
  <c r="R28" i="45"/>
  <c r="H29" i="45"/>
  <c r="M29" i="45"/>
  <c r="R29" i="45"/>
  <c r="H30" i="45"/>
  <c r="M30" i="45"/>
  <c r="R30" i="45"/>
  <c r="S4" i="33"/>
  <c r="S6" i="33"/>
  <c r="S7" i="33"/>
  <c r="S5" i="33"/>
  <c r="S8" i="33"/>
  <c r="U6" i="33"/>
  <c r="U7" i="33"/>
  <c r="U5" i="33"/>
  <c r="U4" i="33"/>
  <c r="U8" i="33"/>
  <c r="G4" i="33"/>
  <c r="L4" i="33"/>
  <c r="Q4" i="33"/>
  <c r="G7" i="33"/>
  <c r="L7" i="33"/>
  <c r="Q7" i="33"/>
  <c r="G5" i="33"/>
  <c r="L5" i="33"/>
  <c r="G8" i="33"/>
  <c r="L8" i="33"/>
  <c r="G6" i="33"/>
  <c r="L6" i="33"/>
  <c r="Q6" i="33"/>
  <c r="H7" i="33"/>
  <c r="M7" i="33"/>
  <c r="R7" i="33"/>
  <c r="Q5" i="33"/>
  <c r="Q8" i="33"/>
  <c r="H8" i="33"/>
  <c r="M8" i="33"/>
  <c r="H4" i="33"/>
  <c r="M4" i="33"/>
  <c r="R4" i="33"/>
  <c r="H5" i="33"/>
  <c r="M5" i="33"/>
  <c r="H6" i="33"/>
  <c r="M6" i="33"/>
  <c r="R6" i="33"/>
  <c r="R5" i="33"/>
  <c r="R8" i="33"/>
  <c r="S5" i="45"/>
  <c r="S7" i="45"/>
  <c r="S6" i="45"/>
  <c r="S8" i="45"/>
  <c r="U5" i="45"/>
  <c r="U7" i="45"/>
  <c r="U6" i="45"/>
  <c r="U8" i="45"/>
  <c r="G4" i="45"/>
  <c r="L4" i="45"/>
  <c r="Q4" i="45"/>
  <c r="G8" i="45"/>
  <c r="L8" i="45"/>
  <c r="H8" i="45"/>
  <c r="M8" i="45"/>
  <c r="Q8" i="45"/>
  <c r="G6" i="45"/>
  <c r="L6" i="45"/>
  <c r="Q6" i="45"/>
  <c r="G5" i="45"/>
  <c r="L5" i="45"/>
  <c r="H5" i="45"/>
  <c r="M5" i="45"/>
  <c r="Q5" i="45"/>
  <c r="G7" i="45"/>
  <c r="L7" i="45"/>
  <c r="Q7" i="45"/>
  <c r="H4" i="45"/>
  <c r="M4" i="45"/>
  <c r="R4" i="45"/>
  <c r="H7" i="45"/>
  <c r="M7" i="45"/>
  <c r="H6" i="45"/>
  <c r="M6" i="45"/>
  <c r="R8" i="45"/>
  <c r="R6" i="45"/>
  <c r="R5" i="45"/>
  <c r="R7" i="45"/>
  <c r="N13" i="33"/>
  <c r="X5" i="44"/>
  <c r="F13" i="35"/>
  <c r="B25" i="33"/>
  <c r="F35" i="33" s="1"/>
  <c r="V7" i="43" l="1"/>
  <c r="V4" i="34"/>
  <c r="V7" i="34"/>
  <c r="N13" i="45"/>
  <c r="N13" i="43"/>
  <c r="X6" i="45"/>
  <c r="X5" i="45"/>
  <c r="X8" i="33"/>
  <c r="S9" i="44"/>
  <c r="R8" i="19" s="1"/>
  <c r="J14" i="19" s="1"/>
  <c r="V7" i="35"/>
  <c r="V5" i="35"/>
  <c r="H13" i="33"/>
  <c r="X29" i="45"/>
  <c r="V26" i="45"/>
  <c r="X30" i="35"/>
  <c r="V27" i="35"/>
  <c r="X27" i="34"/>
  <c r="V28" i="34"/>
  <c r="X30" i="45"/>
  <c r="X27" i="45"/>
  <c r="X27" i="35"/>
  <c r="Y27" i="35" s="1"/>
  <c r="V28" i="35"/>
  <c r="X28" i="34"/>
  <c r="AA28" i="34" s="1"/>
  <c r="V26" i="33"/>
  <c r="X28" i="35"/>
  <c r="V29" i="35"/>
  <c r="X29" i="34"/>
  <c r="X28" i="45"/>
  <c r="X29" i="35"/>
  <c r="V30" i="35"/>
  <c r="V26" i="35"/>
  <c r="X30" i="34"/>
  <c r="X26" i="34"/>
  <c r="V29" i="33"/>
  <c r="X5" i="43"/>
  <c r="X6" i="34"/>
  <c r="X30" i="43"/>
  <c r="X28" i="43"/>
  <c r="U31" i="33"/>
  <c r="T27" i="19" s="1"/>
  <c r="C36" i="19" s="1"/>
  <c r="V5" i="44"/>
  <c r="Y5" i="44" s="1"/>
  <c r="V7" i="44"/>
  <c r="V26" i="44"/>
  <c r="X7" i="35"/>
  <c r="AA7" i="35" s="1"/>
  <c r="V27" i="44"/>
  <c r="H13" i="44"/>
  <c r="N13" i="35"/>
  <c r="V5" i="45"/>
  <c r="Y5" i="45" s="1"/>
  <c r="X5" i="33"/>
  <c r="V27" i="45"/>
  <c r="X7" i="34"/>
  <c r="X5" i="34"/>
  <c r="V8" i="44"/>
  <c r="V6" i="44"/>
  <c r="X8" i="44"/>
  <c r="X7" i="44"/>
  <c r="X4" i="44"/>
  <c r="X30" i="44"/>
  <c r="X26" i="44"/>
  <c r="AA26" i="44" s="1"/>
  <c r="S31" i="44"/>
  <c r="R30" i="19" s="1"/>
  <c r="J36" i="19" s="1"/>
  <c r="F13" i="44"/>
  <c r="X8" i="45"/>
  <c r="S9" i="45"/>
  <c r="M8" i="19" s="1"/>
  <c r="J11" i="19" s="1"/>
  <c r="X6" i="33"/>
  <c r="V6" i="35"/>
  <c r="Y6" i="35" s="1"/>
  <c r="V8" i="34"/>
  <c r="V5" i="34"/>
  <c r="X8" i="34"/>
  <c r="X5" i="35"/>
  <c r="AA5" i="35" s="1"/>
  <c r="X6" i="35"/>
  <c r="X8" i="35"/>
  <c r="U9" i="35"/>
  <c r="J5" i="19" s="1"/>
  <c r="C8" i="19" s="1"/>
  <c r="V28" i="43"/>
  <c r="V27" i="43"/>
  <c r="V26" i="43"/>
  <c r="X4" i="33"/>
  <c r="V7" i="33"/>
  <c r="V30" i="45"/>
  <c r="X28" i="33"/>
  <c r="V8" i="43"/>
  <c r="X29" i="44"/>
  <c r="U31" i="44"/>
  <c r="T30" i="19" s="1"/>
  <c r="H36" i="19" s="1"/>
  <c r="C25" i="44"/>
  <c r="N35" i="44" s="1"/>
  <c r="X26" i="35"/>
  <c r="V27" i="34"/>
  <c r="AA27" i="34" s="1"/>
  <c r="AA27" i="45"/>
  <c r="Y26" i="44"/>
  <c r="S9" i="43"/>
  <c r="R11" i="19" s="1"/>
  <c r="O14" i="19" s="1"/>
  <c r="V8" i="45"/>
  <c r="V6" i="33"/>
  <c r="V5" i="33"/>
  <c r="V4" i="33"/>
  <c r="Y4" i="33" s="1"/>
  <c r="U9" i="33"/>
  <c r="T5" i="19" s="1"/>
  <c r="C14" i="19" s="1"/>
  <c r="S9" i="33"/>
  <c r="R5" i="19" s="1"/>
  <c r="E14" i="19" s="1"/>
  <c r="U9" i="44"/>
  <c r="T8" i="19" s="1"/>
  <c r="H14" i="19" s="1"/>
  <c r="X7" i="43"/>
  <c r="J27" i="19"/>
  <c r="C30" i="19" s="1"/>
  <c r="V29" i="34"/>
  <c r="V29" i="43"/>
  <c r="B25" i="35"/>
  <c r="H35" i="35" s="1"/>
  <c r="AA5" i="44"/>
  <c r="V27" i="33"/>
  <c r="AA7" i="34"/>
  <c r="X26" i="43"/>
  <c r="S31" i="43"/>
  <c r="R33" i="19" s="1"/>
  <c r="O36" i="19" s="1"/>
  <c r="X26" i="45"/>
  <c r="U31" i="45"/>
  <c r="O30" i="19" s="1"/>
  <c r="H33" i="19" s="1"/>
  <c r="X27" i="33"/>
  <c r="V30" i="33"/>
  <c r="X4" i="34"/>
  <c r="AA4" i="34" s="1"/>
  <c r="V4" i="44"/>
  <c r="Y4" i="44" s="1"/>
  <c r="X8" i="43"/>
  <c r="V26" i="34"/>
  <c r="S31" i="34"/>
  <c r="M27" i="19" s="1"/>
  <c r="E33" i="19" s="1"/>
  <c r="X27" i="44"/>
  <c r="V30" i="44"/>
  <c r="Y30" i="44" s="1"/>
  <c r="X29" i="43"/>
  <c r="B25" i="34"/>
  <c r="H35" i="34" s="1"/>
  <c r="F13" i="34"/>
  <c r="H35" i="33"/>
  <c r="U31" i="34"/>
  <c r="O27" i="19" s="1"/>
  <c r="X7" i="33"/>
  <c r="AA7" i="33" s="1"/>
  <c r="X29" i="33"/>
  <c r="AA29" i="33" s="1"/>
  <c r="X4" i="45"/>
  <c r="AA4" i="45" s="1"/>
  <c r="V7" i="45"/>
  <c r="X30" i="33"/>
  <c r="AA30" i="33" s="1"/>
  <c r="S9" i="34"/>
  <c r="M5" i="19" s="1"/>
  <c r="E11" i="19" s="1"/>
  <c r="U9" i="34"/>
  <c r="O5" i="19" s="1"/>
  <c r="C11" i="19" s="1"/>
  <c r="H13" i="45"/>
  <c r="B25" i="45"/>
  <c r="Y30" i="35"/>
  <c r="V30" i="34"/>
  <c r="F13" i="43"/>
  <c r="H13" i="43"/>
  <c r="X7" i="45"/>
  <c r="V6" i="45"/>
  <c r="V4" i="45"/>
  <c r="S31" i="45"/>
  <c r="M30" i="19" s="1"/>
  <c r="J33" i="19" s="1"/>
  <c r="Y29" i="33"/>
  <c r="V28" i="33"/>
  <c r="S31" i="33"/>
  <c r="R27" i="19" s="1"/>
  <c r="E36" i="19" s="1"/>
  <c r="V8" i="35"/>
  <c r="X4" i="43"/>
  <c r="V8" i="33"/>
  <c r="V28" i="45"/>
  <c r="V5" i="43"/>
  <c r="Y5" i="43" s="1"/>
  <c r="V4" i="43"/>
  <c r="U9" i="43"/>
  <c r="T11" i="19" s="1"/>
  <c r="M14" i="19" s="1"/>
  <c r="X4" i="35"/>
  <c r="X28" i="44"/>
  <c r="V28" i="44"/>
  <c r="X27" i="43"/>
  <c r="AA27" i="43" s="1"/>
  <c r="U31" i="43"/>
  <c r="T33" i="19" s="1"/>
  <c r="M36" i="19" s="1"/>
  <c r="C25" i="34"/>
  <c r="N35" i="34" s="1"/>
  <c r="N13" i="34"/>
  <c r="V29" i="45"/>
  <c r="X26" i="33"/>
  <c r="X6" i="44"/>
  <c r="V6" i="43"/>
  <c r="Y6" i="43" s="1"/>
  <c r="V29" i="44"/>
  <c r="V30" i="43"/>
  <c r="Y30" i="43" s="1"/>
  <c r="U9" i="45"/>
  <c r="O8" i="19" s="1"/>
  <c r="H11" i="19" s="1"/>
  <c r="AD10" i="19" s="1"/>
  <c r="K8" i="2" s="1"/>
  <c r="S9" i="35"/>
  <c r="H5" i="19" s="1"/>
  <c r="E8" i="19" s="1"/>
  <c r="V4" i="35"/>
  <c r="Y7" i="34"/>
  <c r="V6" i="34"/>
  <c r="Y6" i="34" s="1"/>
  <c r="F35" i="43"/>
  <c r="H35" i="43"/>
  <c r="F35" i="44"/>
  <c r="Y4" i="45"/>
  <c r="AA8" i="35"/>
  <c r="AA6" i="35" l="1"/>
  <c r="AF10" i="19"/>
  <c r="M8" i="2" s="1"/>
  <c r="Y5" i="34"/>
  <c r="AA8" i="45"/>
  <c r="Y8" i="45"/>
  <c r="AA7" i="45"/>
  <c r="Y4" i="34"/>
  <c r="Y8" i="35"/>
  <c r="AA26" i="43"/>
  <c r="AF13" i="19"/>
  <c r="M11" i="2" s="1"/>
  <c r="M13" i="2" s="1"/>
  <c r="AA4" i="33"/>
  <c r="AD7" i="19"/>
  <c r="K5" i="2" s="1"/>
  <c r="AA8" i="34"/>
  <c r="AA7" i="44"/>
  <c r="AA5" i="34"/>
  <c r="Y30" i="45"/>
  <c r="Y5" i="35"/>
  <c r="AA5" i="45"/>
  <c r="AA28" i="35"/>
  <c r="Y7" i="35"/>
  <c r="AD35" i="19"/>
  <c r="K12" i="2" s="1"/>
  <c r="F35" i="34"/>
  <c r="AD13" i="19"/>
  <c r="K11" i="2" s="1"/>
  <c r="K13" i="2" s="1"/>
  <c r="Y7" i="44"/>
  <c r="AA30" i="45"/>
  <c r="Y28" i="35"/>
  <c r="X9" i="35"/>
  <c r="J4" i="19" s="1"/>
  <c r="C7" i="19" s="1"/>
  <c r="AA30" i="35"/>
  <c r="AF7" i="19"/>
  <c r="M5" i="2" s="1"/>
  <c r="AF4" i="19"/>
  <c r="M2" i="2" s="1"/>
  <c r="AD4" i="19"/>
  <c r="K2" i="2" s="1"/>
  <c r="AA30" i="44"/>
  <c r="Y28" i="33"/>
  <c r="AA6" i="45"/>
  <c r="Y29" i="43"/>
  <c r="Y28" i="43"/>
  <c r="Y28" i="34"/>
  <c r="AA27" i="33"/>
  <c r="AA28" i="43"/>
  <c r="AA28" i="45"/>
  <c r="AA27" i="44"/>
  <c r="Y27" i="33"/>
  <c r="AA6" i="34"/>
  <c r="Y7" i="33"/>
  <c r="X9" i="33"/>
  <c r="T4" i="19" s="1"/>
  <c r="C13" i="19" s="1"/>
  <c r="AA6" i="33"/>
  <c r="AF35" i="19"/>
  <c r="M12" i="2" s="1"/>
  <c r="AA8" i="44"/>
  <c r="V9" i="34"/>
  <c r="M4" i="19" s="1"/>
  <c r="E10" i="19" s="1"/>
  <c r="X9" i="34"/>
  <c r="O4" i="19" s="1"/>
  <c r="C10" i="19" s="1"/>
  <c r="F35" i="35"/>
  <c r="Y8" i="34"/>
  <c r="Y5" i="33"/>
  <c r="Y8" i="44"/>
  <c r="Y4" i="35"/>
  <c r="X9" i="45"/>
  <c r="O7" i="19" s="1"/>
  <c r="H10" i="19" s="1"/>
  <c r="AA29" i="43"/>
  <c r="Y6" i="33"/>
  <c r="AA4" i="35"/>
  <c r="X9" i="44"/>
  <c r="T7" i="19" s="1"/>
  <c r="H13" i="19" s="1"/>
  <c r="AA28" i="44"/>
  <c r="AA8" i="43"/>
  <c r="AA29" i="35"/>
  <c r="Y29" i="35"/>
  <c r="V31" i="35"/>
  <c r="H26" i="19" s="1"/>
  <c r="Y29" i="34"/>
  <c r="AA29" i="34"/>
  <c r="X31" i="35"/>
  <c r="J26" i="19" s="1"/>
  <c r="Y26" i="35"/>
  <c r="AA26" i="35"/>
  <c r="Y30" i="34"/>
  <c r="AA30" i="34"/>
  <c r="V31" i="34"/>
  <c r="M26" i="19" s="1"/>
  <c r="E32" i="19" s="1"/>
  <c r="AA26" i="34"/>
  <c r="Y29" i="45"/>
  <c r="AA29" i="45"/>
  <c r="V31" i="45"/>
  <c r="M29" i="19" s="1"/>
  <c r="J32" i="19" s="1"/>
  <c r="AA26" i="45"/>
  <c r="Y26" i="45"/>
  <c r="X31" i="45"/>
  <c r="O29" i="19" s="1"/>
  <c r="H32" i="19" s="1"/>
  <c r="AA4" i="44"/>
  <c r="V9" i="44"/>
  <c r="R7" i="19" s="1"/>
  <c r="J13" i="19" s="1"/>
  <c r="AF29" i="19"/>
  <c r="M6" i="2" s="1"/>
  <c r="Y27" i="44"/>
  <c r="X31" i="44"/>
  <c r="T29" i="19" s="1"/>
  <c r="H35" i="19" s="1"/>
  <c r="Y26" i="43"/>
  <c r="Y28" i="44"/>
  <c r="AA7" i="43"/>
  <c r="Y7" i="43"/>
  <c r="Y8" i="43"/>
  <c r="AA5" i="33"/>
  <c r="Y29" i="44"/>
  <c r="AA29" i="44"/>
  <c r="X31" i="34"/>
  <c r="O26" i="19" s="1"/>
  <c r="C32" i="19" s="1"/>
  <c r="Y26" i="34"/>
  <c r="Y8" i="33"/>
  <c r="AA8" i="33"/>
  <c r="V9" i="35"/>
  <c r="H4" i="19" s="1"/>
  <c r="E7" i="19" s="1"/>
  <c r="Y6" i="45"/>
  <c r="Y26" i="33"/>
  <c r="V31" i="33"/>
  <c r="R26" i="19" s="1"/>
  <c r="E35" i="19" s="1"/>
  <c r="V31" i="44"/>
  <c r="R29" i="19" s="1"/>
  <c r="J35" i="19" s="1"/>
  <c r="Y7" i="45"/>
  <c r="V31" i="43"/>
  <c r="R32" i="19" s="1"/>
  <c r="O35" i="19" s="1"/>
  <c r="X31" i="43"/>
  <c r="T32" i="19" s="1"/>
  <c r="M35" i="19" s="1"/>
  <c r="Y27" i="43"/>
  <c r="AA6" i="44"/>
  <c r="Y6" i="44"/>
  <c r="Y28" i="45"/>
  <c r="AA28" i="33"/>
  <c r="AA30" i="43"/>
  <c r="F35" i="45"/>
  <c r="H35" i="45"/>
  <c r="C33" i="19"/>
  <c r="AD32" i="19" s="1"/>
  <c r="K9" i="2" s="1"/>
  <c r="K10" i="2" s="1"/>
  <c r="AF26" i="19"/>
  <c r="M3" i="2" s="1"/>
  <c r="AD29" i="19"/>
  <c r="K6" i="2" s="1"/>
  <c r="K7" i="2" s="1"/>
  <c r="V9" i="33"/>
  <c r="R4" i="19" s="1"/>
  <c r="E13" i="19" s="1"/>
  <c r="AA5" i="43"/>
  <c r="X9" i="43"/>
  <c r="T10" i="19" s="1"/>
  <c r="M13" i="19" s="1"/>
  <c r="AA4" i="43"/>
  <c r="AF32" i="19"/>
  <c r="M9" i="2" s="1"/>
  <c r="M10" i="2" s="1"/>
  <c r="Y9" i="34"/>
  <c r="M3" i="19" s="1"/>
  <c r="AA27" i="35"/>
  <c r="X31" i="33"/>
  <c r="T26" i="19" s="1"/>
  <c r="C35" i="19" s="1"/>
  <c r="AA26" i="33"/>
  <c r="Y4" i="43"/>
  <c r="V9" i="43"/>
  <c r="R10" i="19" s="1"/>
  <c r="O13" i="19" s="1"/>
  <c r="V9" i="45"/>
  <c r="M7" i="19" s="1"/>
  <c r="J10" i="19" s="1"/>
  <c r="AA6" i="43"/>
  <c r="Y27" i="45"/>
  <c r="AD26" i="19"/>
  <c r="K3" i="2" s="1"/>
  <c r="Y27" i="34"/>
  <c r="Y30" i="33"/>
  <c r="AA9" i="34"/>
  <c r="AA9" i="35"/>
  <c r="Y9" i="43" l="1"/>
  <c r="Y9" i="35"/>
  <c r="AA9" i="44"/>
  <c r="I13" i="34"/>
  <c r="Y9" i="33"/>
  <c r="AA9" i="45"/>
  <c r="K13" i="45" s="1"/>
  <c r="M7" i="2"/>
  <c r="AA9" i="33"/>
  <c r="P12" i="33" s="1"/>
  <c r="AC10" i="19"/>
  <c r="J8" i="2" s="1"/>
  <c r="I13" i="35"/>
  <c r="H3" i="19"/>
  <c r="E6" i="19" s="1"/>
  <c r="K4" i="2"/>
  <c r="AC4" i="19"/>
  <c r="J2" i="2" s="1"/>
  <c r="Y9" i="44"/>
  <c r="S12" i="44" s="1"/>
  <c r="S12" i="35"/>
  <c r="M4" i="2"/>
  <c r="AA31" i="44"/>
  <c r="K35" i="44" s="1"/>
  <c r="Y31" i="43"/>
  <c r="R31" i="19" s="1"/>
  <c r="Y31" i="44"/>
  <c r="I35" i="44" s="1"/>
  <c r="Y31" i="33"/>
  <c r="AA13" i="19"/>
  <c r="H11" i="2" s="1"/>
  <c r="Y31" i="45"/>
  <c r="I35" i="45" s="1"/>
  <c r="O6" i="19"/>
  <c r="H9" i="19" s="1"/>
  <c r="AA31" i="45"/>
  <c r="K35" i="45" s="1"/>
  <c r="AC7" i="19"/>
  <c r="J5" i="2" s="1"/>
  <c r="P12" i="35"/>
  <c r="AA31" i="43"/>
  <c r="T31" i="19" s="1"/>
  <c r="Y31" i="35"/>
  <c r="I35" i="35" s="1"/>
  <c r="AA31" i="35"/>
  <c r="K35" i="35" s="1"/>
  <c r="AA31" i="34"/>
  <c r="K35" i="34" s="1"/>
  <c r="AC32" i="19"/>
  <c r="J9" i="2" s="1"/>
  <c r="Y31" i="34"/>
  <c r="I35" i="34" s="1"/>
  <c r="AA35" i="19"/>
  <c r="H12" i="2" s="1"/>
  <c r="Y9" i="45"/>
  <c r="M6" i="19" s="1"/>
  <c r="AA4" i="19"/>
  <c r="H2" i="2" s="1"/>
  <c r="AC35" i="19"/>
  <c r="J12" i="2" s="1"/>
  <c r="R9" i="19"/>
  <c r="I13" i="43"/>
  <c r="T6" i="19"/>
  <c r="K13" i="44"/>
  <c r="C29" i="19"/>
  <c r="AA29" i="19" s="1"/>
  <c r="H6" i="2" s="1"/>
  <c r="AC26" i="19"/>
  <c r="J3" i="2" s="1"/>
  <c r="I35" i="43"/>
  <c r="R25" i="19"/>
  <c r="I35" i="33"/>
  <c r="AA32" i="19"/>
  <c r="H9" i="2" s="1"/>
  <c r="AA10" i="19"/>
  <c r="H8" i="2" s="1"/>
  <c r="AA31" i="33"/>
  <c r="AA26" i="19"/>
  <c r="H3" i="2" s="1"/>
  <c r="E29" i="19"/>
  <c r="AC29" i="19" s="1"/>
  <c r="J6" i="2" s="1"/>
  <c r="AA9" i="43"/>
  <c r="S12" i="43" s="1"/>
  <c r="R3" i="19"/>
  <c r="I13" i="33"/>
  <c r="H25" i="19"/>
  <c r="AC13" i="19"/>
  <c r="J11" i="2" s="1"/>
  <c r="J13" i="2" s="1"/>
  <c r="AA7" i="19"/>
  <c r="H5" i="2" s="1"/>
  <c r="P12" i="45"/>
  <c r="K13" i="34"/>
  <c r="O3" i="19"/>
  <c r="E9" i="19"/>
  <c r="S12" i="34"/>
  <c r="P12" i="34"/>
  <c r="K13" i="35"/>
  <c r="J3" i="19"/>
  <c r="P12" i="44" l="1"/>
  <c r="I13" i="44"/>
  <c r="R6" i="19"/>
  <c r="K13" i="33"/>
  <c r="T3" i="19"/>
  <c r="V3" i="19" s="1"/>
  <c r="S12" i="33"/>
  <c r="H13" i="2"/>
  <c r="S12" i="45"/>
  <c r="I13" i="45"/>
  <c r="J10" i="2"/>
  <c r="R28" i="19"/>
  <c r="P34" i="44"/>
  <c r="T28" i="19"/>
  <c r="O28" i="19"/>
  <c r="S34" i="44"/>
  <c r="J7" i="2"/>
  <c r="J4" i="2"/>
  <c r="M28" i="19"/>
  <c r="P28" i="19" s="1"/>
  <c r="S34" i="45"/>
  <c r="P34" i="45"/>
  <c r="H4" i="2"/>
  <c r="S34" i="43"/>
  <c r="P34" i="43"/>
  <c r="K35" i="43"/>
  <c r="Q6" i="19"/>
  <c r="H10" i="2"/>
  <c r="J34" i="19"/>
  <c r="U28" i="19"/>
  <c r="J25" i="19"/>
  <c r="T25" i="19"/>
  <c r="U25" i="19" s="1"/>
  <c r="K35" i="33"/>
  <c r="H7" i="2"/>
  <c r="U3" i="19"/>
  <c r="E12" i="19"/>
  <c r="O25" i="19"/>
  <c r="K13" i="43"/>
  <c r="T9" i="19"/>
  <c r="U9" i="19" s="1"/>
  <c r="E34" i="19"/>
  <c r="O12" i="19"/>
  <c r="X4" i="19"/>
  <c r="E2" i="2" s="1"/>
  <c r="E28" i="19"/>
  <c r="P34" i="33"/>
  <c r="H12" i="19"/>
  <c r="V6" i="19"/>
  <c r="P12" i="43"/>
  <c r="M34" i="19"/>
  <c r="V31" i="19"/>
  <c r="P34" i="35"/>
  <c r="S34" i="35"/>
  <c r="V28" i="19"/>
  <c r="H34" i="19"/>
  <c r="K34" i="19" s="1"/>
  <c r="C12" i="19"/>
  <c r="S34" i="33"/>
  <c r="U31" i="19"/>
  <c r="O34" i="19"/>
  <c r="M25" i="19"/>
  <c r="X26" i="19" s="1"/>
  <c r="E3" i="2" s="1"/>
  <c r="P34" i="34"/>
  <c r="S34" i="34"/>
  <c r="U6" i="19"/>
  <c r="J12" i="19"/>
  <c r="L12" i="19" s="1"/>
  <c r="J9" i="19"/>
  <c r="L9" i="19" s="1"/>
  <c r="P6" i="19"/>
  <c r="Q3" i="19"/>
  <c r="C9" i="19"/>
  <c r="P3" i="19"/>
  <c r="C6" i="19"/>
  <c r="G6" i="19" s="1"/>
  <c r="L3" i="19"/>
  <c r="Z4" i="19"/>
  <c r="G2" i="2" s="1"/>
  <c r="Z7" i="19"/>
  <c r="G5" i="2" s="1"/>
  <c r="K3" i="19"/>
  <c r="Q28" i="19" l="1"/>
  <c r="Q34" i="19"/>
  <c r="H31" i="19"/>
  <c r="J31" i="19"/>
  <c r="L31" i="19" s="1"/>
  <c r="Z10" i="19"/>
  <c r="G8" i="2" s="1"/>
  <c r="W4" i="19"/>
  <c r="D2" i="2" s="1"/>
  <c r="M12" i="19"/>
  <c r="P12" i="19" s="1"/>
  <c r="V9" i="19"/>
  <c r="F12" i="19"/>
  <c r="G12" i="19"/>
  <c r="Z13" i="19"/>
  <c r="G11" i="2" s="1"/>
  <c r="C28" i="19"/>
  <c r="G28" i="19" s="1"/>
  <c r="L25" i="19"/>
  <c r="Z26" i="19"/>
  <c r="G3" i="2" s="1"/>
  <c r="G4" i="2" s="1"/>
  <c r="K25" i="19"/>
  <c r="E4" i="2"/>
  <c r="P25" i="19"/>
  <c r="E31" i="19"/>
  <c r="P34" i="19"/>
  <c r="K12" i="19"/>
  <c r="Z29" i="19"/>
  <c r="G6" i="2" s="1"/>
  <c r="G7" i="2" s="1"/>
  <c r="Z35" i="19"/>
  <c r="G12" i="2" s="1"/>
  <c r="C31" i="19"/>
  <c r="Q25" i="19"/>
  <c r="C34" i="19"/>
  <c r="V25" i="19"/>
  <c r="L34" i="19"/>
  <c r="K9" i="19"/>
  <c r="F9" i="19"/>
  <c r="X10" i="19"/>
  <c r="E8" i="2" s="1"/>
  <c r="G9" i="19"/>
  <c r="F6" i="19"/>
  <c r="W7" i="19" s="1"/>
  <c r="D5" i="2" s="1"/>
  <c r="X7" i="19"/>
  <c r="E5" i="2" s="1"/>
  <c r="K31" i="19" l="1"/>
  <c r="X13" i="19"/>
  <c r="E11" i="2" s="1"/>
  <c r="W13" i="19"/>
  <c r="D11" i="2" s="1"/>
  <c r="X32" i="19"/>
  <c r="E9" i="2" s="1"/>
  <c r="E10" i="2" s="1"/>
  <c r="F31" i="19"/>
  <c r="W32" i="19" s="1"/>
  <c r="D9" i="2" s="1"/>
  <c r="G31" i="19"/>
  <c r="Z32" i="19"/>
  <c r="G9" i="2" s="1"/>
  <c r="G10" i="2" s="1"/>
  <c r="W26" i="19"/>
  <c r="D3" i="2" s="1"/>
  <c r="D4" i="2" s="1"/>
  <c r="F28" i="19"/>
  <c r="W29" i="19" s="1"/>
  <c r="D6" i="2" s="1"/>
  <c r="D7" i="2" s="1"/>
  <c r="X29" i="19"/>
  <c r="E6" i="2" s="1"/>
  <c r="E7" i="2" s="1"/>
  <c r="G13" i="2"/>
  <c r="F34" i="19"/>
  <c r="W35" i="19" s="1"/>
  <c r="D12" i="2" s="1"/>
  <c r="X35" i="19"/>
  <c r="E12" i="2" s="1"/>
  <c r="G34" i="19"/>
  <c r="Q12" i="19"/>
  <c r="W10" i="19"/>
  <c r="D8" i="2" s="1"/>
  <c r="E13" i="2" l="1"/>
  <c r="D13" i="2"/>
  <c r="D10" i="2"/>
</calcChain>
</file>

<file path=xl/sharedStrings.xml><?xml version="1.0" encoding="utf-8"?>
<sst xmlns="http://schemas.openxmlformats.org/spreadsheetml/2006/main" count="901" uniqueCount="91">
  <si>
    <t>Mérkőzés</t>
  </si>
  <si>
    <t>JA</t>
  </si>
  <si>
    <t>PA</t>
  </si>
  <si>
    <t>Férfi páros</t>
  </si>
  <si>
    <t>Női páros</t>
  </si>
  <si>
    <t>Vegyes páros</t>
  </si>
  <si>
    <t>Összesen</t>
  </si>
  <si>
    <t>arányban.</t>
  </si>
  <si>
    <t>A csapat vezetője</t>
  </si>
  <si>
    <t>B csapat vezetője</t>
  </si>
  <si>
    <t>Versenybíróság elnöke</t>
  </si>
  <si>
    <t>:</t>
  </si>
  <si>
    <t>1. j</t>
  </si>
  <si>
    <t>2. j</t>
  </si>
  <si>
    <t>3. j</t>
  </si>
  <si>
    <t>Csapat</t>
  </si>
  <si>
    <t>A</t>
  </si>
  <si>
    <t>B</t>
  </si>
  <si>
    <t>C</t>
  </si>
  <si>
    <t>D</t>
  </si>
  <si>
    <t>Gy</t>
  </si>
  <si>
    <t>MA</t>
  </si>
  <si>
    <t>Hely</t>
  </si>
  <si>
    <t>mérkőzés</t>
  </si>
  <si>
    <t>játszma</t>
  </si>
  <si>
    <t>pont</t>
  </si>
  <si>
    <t>2. forduló</t>
  </si>
  <si>
    <t>1. forduló</t>
  </si>
  <si>
    <t>Forduló</t>
  </si>
  <si>
    <t>Ősz</t>
  </si>
  <si>
    <t>Tavasz</t>
  </si>
  <si>
    <t>Összesítve</t>
  </si>
  <si>
    <t>Győzelem</t>
  </si>
  <si>
    <t>Helyezés</t>
  </si>
  <si>
    <t>Mérkőzés arány</t>
  </si>
  <si>
    <t>Játszma arány</t>
  </si>
  <si>
    <t>Pontarány</t>
  </si>
  <si>
    <t>Férfi egyes</t>
  </si>
  <si>
    <t>Női egyes</t>
  </si>
  <si>
    <t>3. forduló</t>
  </si>
  <si>
    <t>3.forduló</t>
  </si>
  <si>
    <t>Veszprémi TSE 2.</t>
  </si>
  <si>
    <t>Győri TE</t>
  </si>
  <si>
    <t>Soproni TSE</t>
  </si>
  <si>
    <t>Tapolcai TSE</t>
  </si>
  <si>
    <t>Németh Márton</t>
  </si>
  <si>
    <t>Márkus Molly</t>
  </si>
  <si>
    <t>Bak Miklós-Kocsis Attila</t>
  </si>
  <si>
    <t>Márkus Molly-Oszvald Julianna</t>
  </si>
  <si>
    <t>Kocsis Attila-Oszvald Julianna</t>
  </si>
  <si>
    <t>Mesterházy Milán</t>
  </si>
  <si>
    <t>Tóth Róza</t>
  </si>
  <si>
    <t>Németh Dániel-Nusser Ádám</t>
  </si>
  <si>
    <t>Kakassy Szilvia-Tóth Róza</t>
  </si>
  <si>
    <t>Tóth Gábor-Kakassy Szilvia</t>
  </si>
  <si>
    <t>Pető Mónika</t>
  </si>
  <si>
    <t>Csapó Mónika-Süléné Csönge Anita</t>
  </si>
  <si>
    <t>Gombkötő Richárd-Gyarmati Zoltánné</t>
  </si>
  <si>
    <t>Fodor Márton</t>
  </si>
  <si>
    <t>Kárpáti Fruzsina</t>
  </si>
  <si>
    <t>Kovács Attila-Csertán György</t>
  </si>
  <si>
    <t>Kólinger Dóra-Kárpáti Brigitta</t>
  </si>
  <si>
    <t>Kólinger Dóra-Csertán György</t>
  </si>
  <si>
    <t>Kassai Balázs</t>
  </si>
  <si>
    <t>Kovács László</t>
  </si>
  <si>
    <t>Oszvald Julianna</t>
  </si>
  <si>
    <t>Németh Márton-Márkus Molly</t>
  </si>
  <si>
    <t>Kárpáti Brigitta</t>
  </si>
  <si>
    <t>Fodor Márton-Csertán György</t>
  </si>
  <si>
    <t>Kárpáti Fruzsina-Kovács Attila</t>
  </si>
  <si>
    <t>Nusser Ádám</t>
  </si>
  <si>
    <t>Kakassy Szilvia</t>
  </si>
  <si>
    <t>Mesterházy Milán-Németh Dániel</t>
  </si>
  <si>
    <t>Tóth Gábor-Tóth Róza</t>
  </si>
  <si>
    <t>Szenyai Szabolcs</t>
  </si>
  <si>
    <t>Gyarmati Zoltánné</t>
  </si>
  <si>
    <t>Pető Mónika-Süléné Gyönge Anita</t>
  </si>
  <si>
    <t>Csapó Mónika-Tőkés András</t>
  </si>
  <si>
    <t>Bak Miklós</t>
  </si>
  <si>
    <t>Kovács László-Kocsis Attila</t>
  </si>
  <si>
    <t>Gyarmati Zoltán-Szenyai Szabolcs</t>
  </si>
  <si>
    <t>Oszvald julianna</t>
  </si>
  <si>
    <t>Süléné Gönye Anita</t>
  </si>
  <si>
    <t>Kassai Balázs-Tőkés András</t>
  </si>
  <si>
    <t>Pető Mónika-Csapó Mónika</t>
  </si>
  <si>
    <t>Gyarmati Zoltánné-Gyarmati Zoltán</t>
  </si>
  <si>
    <t>Kólinger Dóra</t>
  </si>
  <si>
    <t>Fodor Márton-Kovács Attila</t>
  </si>
  <si>
    <t>Kárpáti Fruzsina-Kárpáti Brigitta</t>
  </si>
  <si>
    <t>Kólinger Dóra-Fodor Márton</t>
  </si>
  <si>
    <t>Csertán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</si>
</sst>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4"/>
      <color indexed="62"/>
      <name val="Arial CE"/>
      <family val="2"/>
      <charset val="238"/>
    </font>
    <font>
      <sz val="16"/>
      <color indexed="6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</fills>
  <borders count="4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0" xfId="0" applyFont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/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"/>
    </sheetView>
  </sheetViews>
  <sheetFormatPr defaultColWidth="9.140625" defaultRowHeight="15.75" x14ac:dyDescent="0.25"/>
  <cols>
    <col min="1" max="1" width="2.7109375" style="120" bestFit="1" customWidth="1"/>
    <col min="2" max="2" width="19.85546875" style="120" customWidth="1"/>
    <col min="3" max="3" width="10.42578125" style="120" customWidth="1"/>
    <col min="4" max="4" width="10.42578125" style="120" bestFit="1" customWidth="1"/>
    <col min="5" max="5" width="4.7109375" style="120" customWidth="1"/>
    <col min="6" max="6" width="1.7109375" style="120" bestFit="1" customWidth="1"/>
    <col min="7" max="7" width="5" style="120" customWidth="1"/>
    <col min="8" max="8" width="4.7109375" style="120" customWidth="1"/>
    <col min="9" max="9" width="1.7109375" style="120" bestFit="1" customWidth="1"/>
    <col min="10" max="10" width="4.7109375" style="120" customWidth="1"/>
    <col min="11" max="11" width="5.5703125" style="120" bestFit="1" customWidth="1"/>
    <col min="12" max="12" width="3.85546875" style="120" bestFit="1" customWidth="1"/>
    <col min="13" max="13" width="5.5703125" style="120" bestFit="1" customWidth="1"/>
    <col min="14" max="14" width="9.7109375" style="120" bestFit="1" customWidth="1"/>
    <col min="15" max="16384" width="9.140625" style="120"/>
  </cols>
  <sheetData>
    <row r="1" spans="1:14" s="100" customFormat="1" ht="36.75" customHeight="1" thickBot="1" x14ac:dyDescent="0.25">
      <c r="A1" s="123" t="s">
        <v>15</v>
      </c>
      <c r="B1" s="124"/>
      <c r="C1" s="98" t="s">
        <v>28</v>
      </c>
      <c r="D1" s="99" t="s">
        <v>32</v>
      </c>
      <c r="E1" s="125" t="s">
        <v>34</v>
      </c>
      <c r="F1" s="126"/>
      <c r="G1" s="127"/>
      <c r="H1" s="125" t="s">
        <v>35</v>
      </c>
      <c r="I1" s="126"/>
      <c r="J1" s="127"/>
      <c r="K1" s="123" t="s">
        <v>36</v>
      </c>
      <c r="L1" s="128"/>
      <c r="M1" s="124"/>
      <c r="N1" s="99" t="s">
        <v>33</v>
      </c>
    </row>
    <row r="2" spans="1:14" s="100" customFormat="1" ht="20.100000000000001" customHeight="1" x14ac:dyDescent="0.2">
      <c r="A2" s="101"/>
      <c r="B2" s="102"/>
      <c r="C2" s="103" t="s">
        <v>29</v>
      </c>
      <c r="D2" s="101">
        <f>'csbjk-összesítő'!W4</f>
        <v>0</v>
      </c>
      <c r="E2" s="103">
        <f>'csbjk-összesítő'!X4</f>
        <v>3</v>
      </c>
      <c r="F2" s="104" t="s">
        <v>11</v>
      </c>
      <c r="G2" s="102">
        <f>'csbjk-összesítő'!Z4</f>
        <v>12</v>
      </c>
      <c r="H2" s="105">
        <f>'csbjk-összesítő'!AA4</f>
        <v>9</v>
      </c>
      <c r="I2" s="104" t="s">
        <v>11</v>
      </c>
      <c r="J2" s="102">
        <f>'csbjk-összesítő'!AC4</f>
        <v>24</v>
      </c>
      <c r="K2" s="105">
        <f>'csbjk-összesítő'!AD4</f>
        <v>510</v>
      </c>
      <c r="L2" s="104" t="s">
        <v>11</v>
      </c>
      <c r="M2" s="102">
        <f>'csbjk-összesítő'!AF4</f>
        <v>640</v>
      </c>
      <c r="N2" s="106"/>
    </row>
    <row r="3" spans="1:14" s="100" customFormat="1" ht="28.9" customHeight="1" x14ac:dyDescent="0.2">
      <c r="A3" s="107" t="s">
        <v>16</v>
      </c>
      <c r="B3" s="121" t="s">
        <v>41</v>
      </c>
      <c r="C3" s="108" t="s">
        <v>30</v>
      </c>
      <c r="D3" s="109">
        <f>'csbjk-összesítő'!W26</f>
        <v>0</v>
      </c>
      <c r="E3" s="110">
        <f>'csbjk-összesítő'!X26</f>
        <v>0</v>
      </c>
      <c r="F3" s="111" t="s">
        <v>11</v>
      </c>
      <c r="G3" s="112">
        <f>'csbjk-összesítő'!Z26</f>
        <v>0</v>
      </c>
      <c r="H3" s="110">
        <f>'csbjk-összesítő'!AA26</f>
        <v>0</v>
      </c>
      <c r="I3" s="111" t="s">
        <v>11</v>
      </c>
      <c r="J3" s="112">
        <f>'csbjk-összesítő'!AC26</f>
        <v>0</v>
      </c>
      <c r="K3" s="110">
        <f>'csbjk-összesítő'!AD26</f>
        <v>0</v>
      </c>
      <c r="L3" s="111" t="s">
        <v>11</v>
      </c>
      <c r="M3" s="112">
        <f>'csbjk-összesítő'!AF26</f>
        <v>0</v>
      </c>
      <c r="N3" s="109"/>
    </row>
    <row r="4" spans="1:14" s="100" customFormat="1" ht="20.100000000000001" customHeight="1" thickBot="1" x14ac:dyDescent="0.25">
      <c r="A4" s="113"/>
      <c r="B4" s="114"/>
      <c r="C4" s="115" t="s">
        <v>31</v>
      </c>
      <c r="D4" s="113">
        <f>SUM(D2:D3)</f>
        <v>0</v>
      </c>
      <c r="E4" s="116">
        <f>SUM(E2:E3)</f>
        <v>3</v>
      </c>
      <c r="F4" s="117" t="s">
        <v>11</v>
      </c>
      <c r="G4" s="114">
        <f>SUM(G2:G3)</f>
        <v>12</v>
      </c>
      <c r="H4" s="116">
        <f>SUM(H2:H3)</f>
        <v>9</v>
      </c>
      <c r="I4" s="117" t="s">
        <v>11</v>
      </c>
      <c r="J4" s="114">
        <f>SUM(J2:J3)</f>
        <v>24</v>
      </c>
      <c r="K4" s="116">
        <f>SUM(K2:K3)</f>
        <v>510</v>
      </c>
      <c r="L4" s="117" t="s">
        <v>11</v>
      </c>
      <c r="M4" s="114">
        <f>SUM(M2:M3)</f>
        <v>640</v>
      </c>
      <c r="N4" s="118"/>
    </row>
    <row r="5" spans="1:14" s="100" customFormat="1" ht="20.100000000000001" customHeight="1" x14ac:dyDescent="0.2">
      <c r="A5" s="101"/>
      <c r="B5" s="102"/>
      <c r="C5" s="103" t="s">
        <v>29</v>
      </c>
      <c r="D5" s="101">
        <f>'csbjk-összesítő'!W7</f>
        <v>3</v>
      </c>
      <c r="E5" s="103">
        <f>'csbjk-összesítő'!X7</f>
        <v>15</v>
      </c>
      <c r="F5" s="104" t="s">
        <v>11</v>
      </c>
      <c r="G5" s="102">
        <f>'csbjk-összesítő'!Z7</f>
        <v>0</v>
      </c>
      <c r="H5" s="105">
        <f>'csbjk-összesítő'!AA7</f>
        <v>30</v>
      </c>
      <c r="I5" s="104" t="s">
        <v>11</v>
      </c>
      <c r="J5" s="102">
        <f>'csbjk-összesítő'!AC7</f>
        <v>3</v>
      </c>
      <c r="K5" s="105">
        <f>'csbjk-összesítő'!AD7</f>
        <v>685</v>
      </c>
      <c r="L5" s="104" t="s">
        <v>11</v>
      </c>
      <c r="M5" s="102">
        <f>'csbjk-összesítő'!AF7</f>
        <v>428</v>
      </c>
      <c r="N5" s="106"/>
    </row>
    <row r="6" spans="1:14" s="100" customFormat="1" ht="20.100000000000001" customHeight="1" x14ac:dyDescent="0.2">
      <c r="A6" s="107" t="s">
        <v>17</v>
      </c>
      <c r="B6" s="122" t="s">
        <v>42</v>
      </c>
      <c r="C6" s="108" t="s">
        <v>30</v>
      </c>
      <c r="D6" s="109">
        <f>'csbjk-összesítő'!W29</f>
        <v>0</v>
      </c>
      <c r="E6" s="110">
        <f>'csbjk-összesítő'!X29</f>
        <v>0</v>
      </c>
      <c r="F6" s="111" t="s">
        <v>11</v>
      </c>
      <c r="G6" s="112">
        <f>'csbjk-összesítő'!Z29</f>
        <v>0</v>
      </c>
      <c r="H6" s="110">
        <f>'csbjk-összesítő'!AA29</f>
        <v>0</v>
      </c>
      <c r="I6" s="111" t="s">
        <v>11</v>
      </c>
      <c r="J6" s="112">
        <f>'csbjk-összesítő'!AC29</f>
        <v>0</v>
      </c>
      <c r="K6" s="110">
        <f>'csbjk-összesítő'!AD29</f>
        <v>0</v>
      </c>
      <c r="L6" s="111" t="s">
        <v>11</v>
      </c>
      <c r="M6" s="112">
        <f>'csbjk-összesítő'!AF29</f>
        <v>0</v>
      </c>
      <c r="N6" s="109"/>
    </row>
    <row r="7" spans="1:14" s="100" customFormat="1" ht="20.100000000000001" customHeight="1" thickBot="1" x14ac:dyDescent="0.25">
      <c r="A7" s="113"/>
      <c r="B7" s="114"/>
      <c r="C7" s="115" t="s">
        <v>31</v>
      </c>
      <c r="D7" s="113">
        <f>SUM(D5:D6)</f>
        <v>3</v>
      </c>
      <c r="E7" s="116">
        <f>SUM(E5:E6)</f>
        <v>15</v>
      </c>
      <c r="F7" s="117" t="s">
        <v>11</v>
      </c>
      <c r="G7" s="114">
        <f>SUM(G5:G6)</f>
        <v>0</v>
      </c>
      <c r="H7" s="116">
        <f>SUM(H5:H6)</f>
        <v>30</v>
      </c>
      <c r="I7" s="117" t="s">
        <v>11</v>
      </c>
      <c r="J7" s="114">
        <f>SUM(J5:J6)</f>
        <v>3</v>
      </c>
      <c r="K7" s="116">
        <f>SUM(K5:K6)</f>
        <v>685</v>
      </c>
      <c r="L7" s="117" t="s">
        <v>11</v>
      </c>
      <c r="M7" s="114">
        <f>SUM(M5:M6)</f>
        <v>428</v>
      </c>
      <c r="N7" s="118"/>
    </row>
    <row r="8" spans="1:14" s="100" customFormat="1" ht="20.100000000000001" customHeight="1" x14ac:dyDescent="0.2">
      <c r="A8" s="101"/>
      <c r="B8" s="102"/>
      <c r="C8" s="103" t="s">
        <v>29</v>
      </c>
      <c r="D8" s="101">
        <f>'csbjk-összesítő'!W10</f>
        <v>2</v>
      </c>
      <c r="E8" s="103">
        <f>'csbjk-összesítő'!X10</f>
        <v>8</v>
      </c>
      <c r="F8" s="104" t="s">
        <v>11</v>
      </c>
      <c r="G8" s="102">
        <f>'csbjk-összesítő'!Z10</f>
        <v>7</v>
      </c>
      <c r="H8" s="105">
        <f>'csbjk-összesítő'!AA10</f>
        <v>18</v>
      </c>
      <c r="I8" s="104" t="s">
        <v>11</v>
      </c>
      <c r="J8" s="102">
        <f>'csbjk-összesítő'!AC10</f>
        <v>15</v>
      </c>
      <c r="K8" s="105">
        <f>'csbjk-összesítő'!AD10</f>
        <v>592</v>
      </c>
      <c r="L8" s="104" t="s">
        <v>11</v>
      </c>
      <c r="M8" s="102">
        <f>'csbjk-összesítő'!AF10</f>
        <v>536</v>
      </c>
      <c r="N8" s="106"/>
    </row>
    <row r="9" spans="1:14" s="100" customFormat="1" ht="20.100000000000001" customHeight="1" x14ac:dyDescent="0.2">
      <c r="A9" s="107" t="s">
        <v>18</v>
      </c>
      <c r="B9" s="122" t="s">
        <v>43</v>
      </c>
      <c r="C9" s="108" t="s">
        <v>30</v>
      </c>
      <c r="D9" s="109">
        <f>'csbjk-összesítő'!W32</f>
        <v>0</v>
      </c>
      <c r="E9" s="110">
        <f>'csbjk-összesítő'!X32</f>
        <v>0</v>
      </c>
      <c r="F9" s="111" t="s">
        <v>11</v>
      </c>
      <c r="G9" s="112">
        <f>'csbjk-összesítő'!Z32</f>
        <v>0</v>
      </c>
      <c r="H9" s="110">
        <f>'csbjk-összesítő'!AA32</f>
        <v>0</v>
      </c>
      <c r="I9" s="111" t="s">
        <v>11</v>
      </c>
      <c r="J9" s="112">
        <f>'csbjk-összesítő'!AC32</f>
        <v>0</v>
      </c>
      <c r="K9" s="110">
        <f>'csbjk-összesítő'!AD32</f>
        <v>0</v>
      </c>
      <c r="L9" s="111" t="s">
        <v>11</v>
      </c>
      <c r="M9" s="112">
        <f>'csbjk-összesítő'!AF32</f>
        <v>0</v>
      </c>
      <c r="N9" s="109"/>
    </row>
    <row r="10" spans="1:14" s="100" customFormat="1" ht="20.100000000000001" customHeight="1" thickBot="1" x14ac:dyDescent="0.25">
      <c r="A10" s="113"/>
      <c r="B10" s="119"/>
      <c r="C10" s="115" t="s">
        <v>31</v>
      </c>
      <c r="D10" s="113">
        <f>SUM(D8:D9)</f>
        <v>2</v>
      </c>
      <c r="E10" s="116">
        <f>SUM(E8:E9)</f>
        <v>8</v>
      </c>
      <c r="F10" s="117" t="s">
        <v>11</v>
      </c>
      <c r="G10" s="114">
        <f>SUM(G8:G9)</f>
        <v>7</v>
      </c>
      <c r="H10" s="116">
        <f>SUM(H8:H9)</f>
        <v>18</v>
      </c>
      <c r="I10" s="117" t="s">
        <v>11</v>
      </c>
      <c r="J10" s="114">
        <f>SUM(J8:J9)</f>
        <v>15</v>
      </c>
      <c r="K10" s="116">
        <f>SUM(K8:K9)</f>
        <v>592</v>
      </c>
      <c r="L10" s="117" t="s">
        <v>11</v>
      </c>
      <c r="M10" s="114">
        <f>SUM(M8:M9)</f>
        <v>536</v>
      </c>
      <c r="N10" s="118"/>
    </row>
    <row r="11" spans="1:14" s="100" customFormat="1" ht="20.100000000000001" customHeight="1" x14ac:dyDescent="0.2">
      <c r="A11" s="101"/>
      <c r="B11" s="102"/>
      <c r="C11" s="103" t="s">
        <v>29</v>
      </c>
      <c r="D11" s="101">
        <f>'csbjk-összesítő'!W13</f>
        <v>1</v>
      </c>
      <c r="E11" s="103">
        <f>'csbjk-összesítő'!X13</f>
        <v>4</v>
      </c>
      <c r="F11" s="104" t="s">
        <v>11</v>
      </c>
      <c r="G11" s="102">
        <f>'csbjk-összesítő'!Z13</f>
        <v>11</v>
      </c>
      <c r="H11" s="105">
        <f>'csbjk-összesítő'!AA13</f>
        <v>8</v>
      </c>
      <c r="I11" s="104" t="s">
        <v>11</v>
      </c>
      <c r="J11" s="102">
        <f>'csbjk-összesítő'!AC13</f>
        <v>23</v>
      </c>
      <c r="K11" s="105">
        <f>'csbjk-összesítő'!AD13</f>
        <v>420</v>
      </c>
      <c r="L11" s="104" t="s">
        <v>11</v>
      </c>
      <c r="M11" s="102">
        <f>'csbjk-összesítő'!AF13</f>
        <v>603</v>
      </c>
      <c r="N11" s="106"/>
    </row>
    <row r="12" spans="1:14" s="100" customFormat="1" ht="20.100000000000001" customHeight="1" x14ac:dyDescent="0.2">
      <c r="A12" s="107" t="s">
        <v>19</v>
      </c>
      <c r="B12" s="122" t="s">
        <v>44</v>
      </c>
      <c r="C12" s="108" t="s">
        <v>30</v>
      </c>
      <c r="D12" s="109">
        <f>'csbjk-összesítő'!W35</f>
        <v>0</v>
      </c>
      <c r="E12" s="110">
        <f>'csbjk-összesítő'!X35</f>
        <v>0</v>
      </c>
      <c r="F12" s="111" t="s">
        <v>11</v>
      </c>
      <c r="G12" s="112">
        <f>'csbjk-összesítő'!Z35</f>
        <v>0</v>
      </c>
      <c r="H12" s="110">
        <f>'csbjk-összesítő'!AA35</f>
        <v>0</v>
      </c>
      <c r="I12" s="111" t="s">
        <v>11</v>
      </c>
      <c r="J12" s="112">
        <f>'csbjk-összesítő'!AC35</f>
        <v>0</v>
      </c>
      <c r="K12" s="110">
        <f>'csbjk-összesítő'!AD35</f>
        <v>0</v>
      </c>
      <c r="L12" s="111" t="s">
        <v>11</v>
      </c>
      <c r="M12" s="112">
        <f>'csbjk-összesítő'!AF35</f>
        <v>0</v>
      </c>
      <c r="N12" s="109"/>
    </row>
    <row r="13" spans="1:14" s="100" customFormat="1" ht="20.100000000000001" customHeight="1" thickBot="1" x14ac:dyDescent="0.25">
      <c r="A13" s="113"/>
      <c r="B13" s="114"/>
      <c r="C13" s="115" t="s">
        <v>31</v>
      </c>
      <c r="D13" s="113">
        <f>SUM(D11:D12)</f>
        <v>1</v>
      </c>
      <c r="E13" s="116">
        <f>SUM(E11:E12)</f>
        <v>4</v>
      </c>
      <c r="F13" s="117" t="s">
        <v>11</v>
      </c>
      <c r="G13" s="114">
        <f>SUM(G11:G12)</f>
        <v>11</v>
      </c>
      <c r="H13" s="116">
        <f>SUM(H11:H12)</f>
        <v>8</v>
      </c>
      <c r="I13" s="117" t="s">
        <v>11</v>
      </c>
      <c r="J13" s="114">
        <f>SUM(J11:J12)</f>
        <v>23</v>
      </c>
      <c r="K13" s="116">
        <f>SUM(K11:K12)</f>
        <v>420</v>
      </c>
      <c r="L13" s="117" t="s">
        <v>11</v>
      </c>
      <c r="M13" s="114">
        <f>SUM(M11:M12)</f>
        <v>603</v>
      </c>
      <c r="N13" s="118"/>
    </row>
  </sheetData>
  <mergeCells count="4">
    <mergeCell ref="A1:B1"/>
    <mergeCell ref="E1:G1"/>
    <mergeCell ref="K1:M1"/>
    <mergeCell ref="H1:J1"/>
  </mergeCells>
  <phoneticPr fontId="0" type="noConversion"/>
  <printOptions horizontalCentered="1"/>
  <pageMargins left="0.78740157480314965" right="0.78740157480314965" top="1.5748031496062993" bottom="0.98425196850393704" header="0.51181102362204722" footer="0.51181102362204722"/>
  <pageSetup paperSize="9" orientation="landscape" r:id="rId1"/>
  <headerFooter alignWithMargins="0">
    <oddHeader>&amp;C&amp;"Times New Roman,Félkövér"&amp;12CSB III. osztály 2019/2020.
Nyugat I. csoport
&amp;UVégeredmény</oddHeader>
    <oddFooter>&amp;C&amp;"Times New Roman,Normál"&amp;12
vb. elnök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workbookViewId="0">
      <selection activeCell="H41" sqref="H41"/>
    </sheetView>
  </sheetViews>
  <sheetFormatPr defaultColWidth="8.85546875" defaultRowHeight="15.75" x14ac:dyDescent="0.25"/>
  <cols>
    <col min="1" max="1" width="2.28515625" style="59" bestFit="1" customWidth="1"/>
    <col min="2" max="2" width="21" style="59" customWidth="1"/>
    <col min="3" max="3" width="4.42578125" style="60" bestFit="1" customWidth="1"/>
    <col min="4" max="4" width="1.7109375" style="60" customWidth="1"/>
    <col min="5" max="5" width="4.42578125" style="60" bestFit="1" customWidth="1"/>
    <col min="6" max="7" width="3" style="60" hidden="1" customWidth="1"/>
    <col min="8" max="8" width="4.42578125" style="60" bestFit="1" customWidth="1"/>
    <col min="9" max="9" width="1.7109375" style="61" customWidth="1"/>
    <col min="10" max="10" width="4.42578125" style="61" bestFit="1" customWidth="1"/>
    <col min="11" max="12" width="3.7109375" style="61" hidden="1" customWidth="1"/>
    <col min="13" max="13" width="4.42578125" style="61" bestFit="1" customWidth="1"/>
    <col min="14" max="14" width="1.7109375" style="61" customWidth="1"/>
    <col min="15" max="15" width="4.42578125" style="61" bestFit="1" customWidth="1"/>
    <col min="16" max="17" width="3.7109375" style="61" hidden="1" customWidth="1"/>
    <col min="18" max="18" width="4.42578125" style="61" bestFit="1" customWidth="1"/>
    <col min="19" max="19" width="1.7109375" style="61" customWidth="1"/>
    <col min="20" max="20" width="4.42578125" style="61" bestFit="1" customWidth="1"/>
    <col min="21" max="22" width="3.7109375" style="61" hidden="1" customWidth="1"/>
    <col min="23" max="23" width="3.42578125" style="61" bestFit="1" customWidth="1"/>
    <col min="24" max="24" width="3" style="61" customWidth="1"/>
    <col min="25" max="25" width="1.7109375" style="61" customWidth="1"/>
    <col min="26" max="26" width="3.28515625" style="61" bestFit="1" customWidth="1"/>
    <col min="27" max="27" width="3.28515625" style="59" bestFit="1" customWidth="1"/>
    <col min="28" max="28" width="2.7109375" style="59" customWidth="1"/>
    <col min="29" max="29" width="3.28515625" style="59" bestFit="1" customWidth="1"/>
    <col min="30" max="30" width="4.42578125" style="59" bestFit="1" customWidth="1"/>
    <col min="31" max="31" width="1.7109375" style="59" customWidth="1"/>
    <col min="32" max="32" width="4.42578125" style="59" bestFit="1" customWidth="1"/>
    <col min="33" max="33" width="8.7109375" style="59" customWidth="1"/>
    <col min="34" max="16384" width="8.85546875" style="59"/>
  </cols>
  <sheetData>
    <row r="1" spans="1:33" ht="16.5" thickBot="1" x14ac:dyDescent="0.3">
      <c r="B1" s="59" t="s">
        <v>27</v>
      </c>
    </row>
    <row r="2" spans="1:33" ht="16.5" thickBot="1" x14ac:dyDescent="0.3">
      <c r="A2" s="49"/>
      <c r="B2" s="62" t="s">
        <v>15</v>
      </c>
      <c r="C2" s="63"/>
      <c r="D2" s="64" t="s">
        <v>16</v>
      </c>
      <c r="E2" s="64"/>
      <c r="F2" s="64"/>
      <c r="G2" s="64"/>
      <c r="H2" s="63"/>
      <c r="I2" s="48" t="s">
        <v>17</v>
      </c>
      <c r="J2" s="62"/>
      <c r="K2" s="62"/>
      <c r="L2" s="62"/>
      <c r="M2" s="65"/>
      <c r="N2" s="48" t="s">
        <v>18</v>
      </c>
      <c r="O2" s="62"/>
      <c r="P2" s="62"/>
      <c r="Q2" s="62"/>
      <c r="R2" s="65"/>
      <c r="S2" s="48" t="s">
        <v>19</v>
      </c>
      <c r="T2" s="66"/>
      <c r="U2" s="62"/>
      <c r="V2" s="62"/>
      <c r="W2" s="67" t="s">
        <v>20</v>
      </c>
      <c r="X2" s="62"/>
      <c r="Y2" s="48" t="s">
        <v>21</v>
      </c>
      <c r="Z2" s="66"/>
      <c r="AA2" s="65"/>
      <c r="AB2" s="48" t="s">
        <v>1</v>
      </c>
      <c r="AC2" s="62"/>
      <c r="AD2" s="65"/>
      <c r="AE2" s="48" t="s">
        <v>2</v>
      </c>
      <c r="AF2" s="66"/>
      <c r="AG2" s="67" t="s">
        <v>22</v>
      </c>
    </row>
    <row r="3" spans="1:33" x14ac:dyDescent="0.25">
      <c r="A3" s="68"/>
      <c r="B3" s="69"/>
      <c r="C3" s="70"/>
      <c r="D3" s="71" t="s">
        <v>23</v>
      </c>
      <c r="E3" s="72"/>
      <c r="H3" s="73">
        <f>'3.A-B'!Y9</f>
        <v>0</v>
      </c>
      <c r="I3" s="74" t="s">
        <v>11</v>
      </c>
      <c r="J3" s="75">
        <f>'3.A-B'!AA9</f>
        <v>5</v>
      </c>
      <c r="K3" s="75">
        <f>IF(H3&lt;=J3,0,1)</f>
        <v>0</v>
      </c>
      <c r="L3" s="75">
        <f>IF(J3&lt;=H3,0,1)</f>
        <v>1</v>
      </c>
      <c r="M3" s="73">
        <f>'2.A-C'!Y9</f>
        <v>1</v>
      </c>
      <c r="N3" s="74" t="s">
        <v>11</v>
      </c>
      <c r="O3" s="75">
        <f>'2.A-C'!AA9</f>
        <v>4</v>
      </c>
      <c r="P3" s="75">
        <f>IF(M3&lt;=O3,0,1)</f>
        <v>0</v>
      </c>
      <c r="Q3" s="75">
        <f>IF(O3&lt;=M3,0,1)</f>
        <v>1</v>
      </c>
      <c r="R3" s="73">
        <f>'1.A-D'!Y9</f>
        <v>2</v>
      </c>
      <c r="S3" s="74" t="s">
        <v>11</v>
      </c>
      <c r="T3" s="76">
        <f>'1.A-D'!AA9</f>
        <v>3</v>
      </c>
      <c r="U3" s="75">
        <f>IF(R3&lt;=T3,0,1)</f>
        <v>0</v>
      </c>
      <c r="V3" s="75">
        <f>IF(T3&lt;=R3,0,1)</f>
        <v>1</v>
      </c>
      <c r="W3" s="77"/>
      <c r="X3" s="59"/>
      <c r="Z3" s="51"/>
      <c r="AA3" s="50"/>
      <c r="AB3" s="53"/>
      <c r="AC3" s="61"/>
      <c r="AD3" s="78"/>
      <c r="AE3" s="61"/>
      <c r="AF3" s="51"/>
      <c r="AG3" s="51"/>
    </row>
    <row r="4" spans="1:33" x14ac:dyDescent="0.25">
      <c r="A4" s="68" t="s">
        <v>16</v>
      </c>
      <c r="B4" s="96" t="s">
        <v>41</v>
      </c>
      <c r="C4" s="71"/>
      <c r="D4" s="72" t="s">
        <v>24</v>
      </c>
      <c r="E4" s="72"/>
      <c r="H4" s="73">
        <f>'3.A-B'!V9</f>
        <v>1</v>
      </c>
      <c r="I4" s="74" t="s">
        <v>11</v>
      </c>
      <c r="J4" s="75">
        <f>'3.A-B'!X9</f>
        <v>10</v>
      </c>
      <c r="K4" s="75"/>
      <c r="L4" s="75"/>
      <c r="M4" s="73">
        <f>'2.A-C'!V9</f>
        <v>3</v>
      </c>
      <c r="N4" s="74" t="s">
        <v>11</v>
      </c>
      <c r="O4" s="75">
        <f>'2.A-C'!X9</f>
        <v>8</v>
      </c>
      <c r="P4" s="75"/>
      <c r="Q4" s="75"/>
      <c r="R4" s="73">
        <f>'1.A-D'!V9</f>
        <v>5</v>
      </c>
      <c r="S4" s="74" t="s">
        <v>11</v>
      </c>
      <c r="T4" s="75">
        <f>'1.A-D'!X9</f>
        <v>6</v>
      </c>
      <c r="U4" s="75"/>
      <c r="V4" s="75"/>
      <c r="W4" s="54">
        <f>SUM(F3,K3,P3,U3)</f>
        <v>0</v>
      </c>
      <c r="X4" s="78">
        <f>SUM(C3,H3,M3,R3)</f>
        <v>3</v>
      </c>
      <c r="Y4" s="53" t="s">
        <v>11</v>
      </c>
      <c r="Z4" s="51">
        <f>SUM(E3,J3,O3,T3)</f>
        <v>12</v>
      </c>
      <c r="AA4" s="59">
        <f>SUM(C4,H4,M4,R4)</f>
        <v>9</v>
      </c>
      <c r="AB4" s="53" t="s">
        <v>11</v>
      </c>
      <c r="AC4" s="51">
        <f>SUM(E4,J4,O4,T4)</f>
        <v>24</v>
      </c>
      <c r="AD4" s="78">
        <f>SUM(C5,H5,M5,R5)</f>
        <v>510</v>
      </c>
      <c r="AE4" s="53" t="s">
        <v>11</v>
      </c>
      <c r="AF4" s="51">
        <f>SUM(E5,J5,O5,T5)</f>
        <v>640</v>
      </c>
      <c r="AG4" s="51"/>
    </row>
    <row r="5" spans="1:33" ht="16.5" thickBot="1" x14ac:dyDescent="0.3">
      <c r="A5" s="80"/>
      <c r="B5" s="81"/>
      <c r="C5" s="82"/>
      <c r="D5" s="83" t="s">
        <v>25</v>
      </c>
      <c r="E5" s="83"/>
      <c r="F5" s="84"/>
      <c r="G5" s="84"/>
      <c r="H5" s="85">
        <f>'3.A-B'!S9</f>
        <v>153</v>
      </c>
      <c r="I5" s="86" t="s">
        <v>11</v>
      </c>
      <c r="J5" s="81">
        <f>'3.A-B'!U9</f>
        <v>227</v>
      </c>
      <c r="K5" s="75"/>
      <c r="L5" s="75"/>
      <c r="M5" s="85">
        <f>'2.A-C'!S9</f>
        <v>171</v>
      </c>
      <c r="N5" s="86" t="s">
        <v>11</v>
      </c>
      <c r="O5" s="81">
        <f>'2.A-C'!U9</f>
        <v>218</v>
      </c>
      <c r="P5" s="75"/>
      <c r="Q5" s="75"/>
      <c r="R5" s="85">
        <f>'1.A-D'!S9</f>
        <v>186</v>
      </c>
      <c r="S5" s="86" t="s">
        <v>11</v>
      </c>
      <c r="T5" s="81">
        <f>'1.A-D'!U9</f>
        <v>195</v>
      </c>
      <c r="U5" s="75"/>
      <c r="V5" s="75"/>
      <c r="W5" s="80"/>
      <c r="X5" s="55"/>
      <c r="Y5" s="58"/>
      <c r="Z5" s="56"/>
      <c r="AA5" s="55"/>
      <c r="AB5" s="87"/>
      <c r="AC5" s="56"/>
      <c r="AD5" s="55"/>
      <c r="AE5" s="87"/>
      <c r="AF5" s="56"/>
      <c r="AG5" s="56"/>
    </row>
    <row r="6" spans="1:33" x14ac:dyDescent="0.25">
      <c r="A6" s="54"/>
      <c r="B6" s="88"/>
      <c r="C6" s="52">
        <f>J3</f>
        <v>5</v>
      </c>
      <c r="D6" s="53" t="s">
        <v>11</v>
      </c>
      <c r="E6" s="60">
        <f>H3</f>
        <v>0</v>
      </c>
      <c r="F6" s="89">
        <f>IF(C6&lt;=E6,0,1)</f>
        <v>1</v>
      </c>
      <c r="G6" s="89">
        <f>IF(E6&lt;=C6,0,1)</f>
        <v>0</v>
      </c>
      <c r="H6" s="90"/>
      <c r="I6" s="71" t="s">
        <v>23</v>
      </c>
      <c r="J6" s="72"/>
      <c r="K6" s="75"/>
      <c r="L6" s="75"/>
      <c r="M6" s="73">
        <f>'1.B-C'!Y9</f>
        <v>5</v>
      </c>
      <c r="N6" s="74" t="s">
        <v>11</v>
      </c>
      <c r="O6" s="69">
        <f>'1.B-C'!AA9</f>
        <v>0</v>
      </c>
      <c r="P6" s="75">
        <f>IF(M6&lt;=O6,0,1)</f>
        <v>1</v>
      </c>
      <c r="Q6" s="75">
        <f>IF(O6&lt;=M6,0,1)</f>
        <v>0</v>
      </c>
      <c r="R6" s="73">
        <f>'2.B-D'!Y9</f>
        <v>5</v>
      </c>
      <c r="S6" s="74" t="s">
        <v>11</v>
      </c>
      <c r="T6" s="69">
        <f>'2.B-D'!AA9</f>
        <v>0</v>
      </c>
      <c r="U6" s="75">
        <f>IF(R6&lt;=T6,0,1)</f>
        <v>1</v>
      </c>
      <c r="V6" s="75">
        <f>IF(T6&lt;=R6,0,1)</f>
        <v>0</v>
      </c>
      <c r="W6" s="77"/>
      <c r="X6" s="59"/>
      <c r="Z6" s="51"/>
      <c r="AA6" s="50"/>
      <c r="AB6" s="53"/>
      <c r="AC6" s="61"/>
      <c r="AD6" s="78"/>
      <c r="AE6" s="61"/>
      <c r="AF6" s="51"/>
      <c r="AG6" s="51"/>
    </row>
    <row r="7" spans="1:33" x14ac:dyDescent="0.25">
      <c r="A7" s="68" t="s">
        <v>17</v>
      </c>
      <c r="B7" s="88" t="s">
        <v>42</v>
      </c>
      <c r="C7" s="52">
        <f>J4</f>
        <v>10</v>
      </c>
      <c r="D7" s="53" t="s">
        <v>11</v>
      </c>
      <c r="E7" s="60">
        <f>H4</f>
        <v>1</v>
      </c>
      <c r="H7" s="71"/>
      <c r="I7" s="72" t="s">
        <v>24</v>
      </c>
      <c r="J7" s="72"/>
      <c r="K7" s="75"/>
      <c r="L7" s="75"/>
      <c r="M7" s="73">
        <f>'1.B-C'!V9</f>
        <v>10</v>
      </c>
      <c r="N7" s="74" t="s">
        <v>11</v>
      </c>
      <c r="O7" s="79">
        <f>'1.B-C'!X9</f>
        <v>2</v>
      </c>
      <c r="P7" s="75"/>
      <c r="Q7" s="75"/>
      <c r="R7" s="73">
        <f>'2.B-D'!V9</f>
        <v>10</v>
      </c>
      <c r="S7" s="74" t="s">
        <v>11</v>
      </c>
      <c r="T7" s="79">
        <f>'2.B-D'!X9</f>
        <v>0</v>
      </c>
      <c r="U7" s="75"/>
      <c r="V7" s="75"/>
      <c r="W7" s="54">
        <f>SUM(F6,K6,P6,U6)</f>
        <v>3</v>
      </c>
      <c r="X7" s="78">
        <f>SUM(C6,H6,M6,R6)</f>
        <v>15</v>
      </c>
      <c r="Y7" s="53" t="s">
        <v>11</v>
      </c>
      <c r="Z7" s="51">
        <f>SUM(E6,J6,O6,T6)</f>
        <v>0</v>
      </c>
      <c r="AA7" s="59">
        <f>SUM(C7,H7,M7,R7)</f>
        <v>30</v>
      </c>
      <c r="AB7" s="53" t="s">
        <v>11</v>
      </c>
      <c r="AC7" s="51">
        <f>SUM(E7,J7,O7,T7)</f>
        <v>3</v>
      </c>
      <c r="AD7" s="78">
        <f>SUM(C8,H8,M8,R8)</f>
        <v>685</v>
      </c>
      <c r="AE7" s="53" t="s">
        <v>11</v>
      </c>
      <c r="AF7" s="51">
        <f>SUM(E8,J8,O8,T8)</f>
        <v>428</v>
      </c>
      <c r="AG7" s="51"/>
    </row>
    <row r="8" spans="1:33" ht="16.5" thickBot="1" x14ac:dyDescent="0.3">
      <c r="A8" s="80"/>
      <c r="B8" s="81"/>
      <c r="C8" s="57">
        <f>J5</f>
        <v>227</v>
      </c>
      <c r="D8" s="58" t="s">
        <v>11</v>
      </c>
      <c r="E8" s="84">
        <f>H5</f>
        <v>153</v>
      </c>
      <c r="H8" s="82"/>
      <c r="I8" s="83" t="s">
        <v>25</v>
      </c>
      <c r="J8" s="83"/>
      <c r="K8" s="81"/>
      <c r="L8" s="81"/>
      <c r="M8" s="85">
        <f>'1.B-C'!S9</f>
        <v>248</v>
      </c>
      <c r="N8" s="86" t="s">
        <v>11</v>
      </c>
      <c r="O8" s="91">
        <f>'1.B-C'!U9</f>
        <v>167</v>
      </c>
      <c r="P8" s="75"/>
      <c r="Q8" s="75"/>
      <c r="R8" s="85">
        <f>'2.B-D'!S9</f>
        <v>210</v>
      </c>
      <c r="S8" s="86" t="s">
        <v>11</v>
      </c>
      <c r="T8" s="91">
        <f>'2.B-D'!U9</f>
        <v>108</v>
      </c>
      <c r="U8" s="75"/>
      <c r="V8" s="75"/>
      <c r="W8" s="80"/>
      <c r="X8" s="55"/>
      <c r="Y8" s="58"/>
      <c r="Z8" s="56"/>
      <c r="AA8" s="55"/>
      <c r="AB8" s="87"/>
      <c r="AC8" s="56"/>
      <c r="AD8" s="55"/>
      <c r="AE8" s="87"/>
      <c r="AF8" s="56"/>
      <c r="AG8" s="56"/>
    </row>
    <row r="9" spans="1:33" x14ac:dyDescent="0.25">
      <c r="A9" s="54"/>
      <c r="B9" s="88"/>
      <c r="C9" s="52">
        <f>O3</f>
        <v>4</v>
      </c>
      <c r="D9" s="53" t="s">
        <v>11</v>
      </c>
      <c r="E9" s="60">
        <f>M3</f>
        <v>1</v>
      </c>
      <c r="F9" s="89">
        <f>IF(C9&lt;=E9,0,1)</f>
        <v>1</v>
      </c>
      <c r="G9" s="89">
        <f>IF(E9&lt;=C9,0,1)</f>
        <v>0</v>
      </c>
      <c r="H9" s="52">
        <f>O6</f>
        <v>0</v>
      </c>
      <c r="I9" s="53" t="s">
        <v>11</v>
      </c>
      <c r="J9" s="61">
        <f>M6</f>
        <v>5</v>
      </c>
      <c r="K9" s="89">
        <f>IF(H9&lt;=J9,0,1)</f>
        <v>0</v>
      </c>
      <c r="L9" s="89">
        <f>IF(J9&lt;=H9,0,1)</f>
        <v>1</v>
      </c>
      <c r="M9" s="90"/>
      <c r="N9" s="71" t="s">
        <v>23</v>
      </c>
      <c r="O9" s="72"/>
      <c r="P9" s="75"/>
      <c r="Q9" s="75"/>
      <c r="R9" s="73">
        <f>'3.C-D'!Y9</f>
        <v>4</v>
      </c>
      <c r="S9" s="74" t="s">
        <v>11</v>
      </c>
      <c r="T9" s="76">
        <f>'3.C-D'!AA9</f>
        <v>1</v>
      </c>
      <c r="U9" s="75">
        <f>IF(R9&lt;=T9,0,1)</f>
        <v>1</v>
      </c>
      <c r="V9" s="75">
        <f>IF(T9&lt;=R9,0,1)</f>
        <v>0</v>
      </c>
      <c r="W9" s="77"/>
      <c r="X9" s="59"/>
      <c r="Z9" s="51"/>
      <c r="AA9" s="50"/>
      <c r="AB9" s="53"/>
      <c r="AC9" s="61"/>
      <c r="AD9" s="78"/>
      <c r="AE9" s="61"/>
      <c r="AF9" s="51"/>
      <c r="AG9" s="51"/>
    </row>
    <row r="10" spans="1:33" x14ac:dyDescent="0.25">
      <c r="A10" s="68" t="s">
        <v>18</v>
      </c>
      <c r="B10" s="88" t="s">
        <v>43</v>
      </c>
      <c r="C10" s="52">
        <f>O4</f>
        <v>8</v>
      </c>
      <c r="D10" s="53" t="s">
        <v>11</v>
      </c>
      <c r="E10" s="60">
        <f>M4</f>
        <v>3</v>
      </c>
      <c r="H10" s="52">
        <f>O7</f>
        <v>2</v>
      </c>
      <c r="I10" s="53" t="s">
        <v>11</v>
      </c>
      <c r="J10" s="61">
        <f>M7</f>
        <v>10</v>
      </c>
      <c r="K10" s="60"/>
      <c r="L10" s="60"/>
      <c r="M10" s="71"/>
      <c r="N10" s="72" t="s">
        <v>24</v>
      </c>
      <c r="O10" s="72"/>
      <c r="P10" s="75"/>
      <c r="Q10" s="75"/>
      <c r="R10" s="73">
        <f>'3.C-D'!V9</f>
        <v>8</v>
      </c>
      <c r="S10" s="74" t="s">
        <v>11</v>
      </c>
      <c r="T10" s="75">
        <f>'3.C-D'!X9</f>
        <v>2</v>
      </c>
      <c r="U10" s="75"/>
      <c r="V10" s="75"/>
      <c r="W10" s="54">
        <f>SUM(F9,K9,P9,U9)</f>
        <v>2</v>
      </c>
      <c r="X10" s="78">
        <f>SUM(C9,H9,M9,R9)</f>
        <v>8</v>
      </c>
      <c r="Y10" s="53" t="s">
        <v>11</v>
      </c>
      <c r="Z10" s="51">
        <f>SUM(E9,J9,O9,T9)</f>
        <v>7</v>
      </c>
      <c r="AA10" s="59">
        <f>SUM(C10,H10,M10,R10)</f>
        <v>18</v>
      </c>
      <c r="AB10" s="53" t="s">
        <v>11</v>
      </c>
      <c r="AC10" s="51">
        <f>SUM(E10,J10,O10,T10)</f>
        <v>15</v>
      </c>
      <c r="AD10" s="78">
        <f>SUM(C11,H11,M11,R11)</f>
        <v>592</v>
      </c>
      <c r="AE10" s="53" t="s">
        <v>11</v>
      </c>
      <c r="AF10" s="51">
        <f>SUM(E11,J11,O11,T11)</f>
        <v>536</v>
      </c>
      <c r="AG10" s="51"/>
    </row>
    <row r="11" spans="1:33" ht="16.5" thickBot="1" x14ac:dyDescent="0.3">
      <c r="A11" s="80"/>
      <c r="B11" s="81"/>
      <c r="C11" s="57">
        <f>O5</f>
        <v>218</v>
      </c>
      <c r="D11" s="58" t="s">
        <v>11</v>
      </c>
      <c r="E11" s="92">
        <f>M5</f>
        <v>171</v>
      </c>
      <c r="F11" s="84"/>
      <c r="G11" s="84"/>
      <c r="H11" s="84">
        <f>O8</f>
        <v>167</v>
      </c>
      <c r="I11" s="58" t="s">
        <v>11</v>
      </c>
      <c r="J11" s="87">
        <f>M8</f>
        <v>248</v>
      </c>
      <c r="K11" s="60"/>
      <c r="L11" s="60"/>
      <c r="M11" s="82"/>
      <c r="N11" s="83" t="s">
        <v>25</v>
      </c>
      <c r="O11" s="83"/>
      <c r="P11" s="81"/>
      <c r="Q11" s="81"/>
      <c r="R11" s="85">
        <f>'3.C-D'!S9</f>
        <v>207</v>
      </c>
      <c r="S11" s="86" t="s">
        <v>11</v>
      </c>
      <c r="T11" s="81">
        <f>'3.C-D'!U9</f>
        <v>117</v>
      </c>
      <c r="U11" s="75"/>
      <c r="V11" s="75"/>
      <c r="W11" s="80"/>
      <c r="X11" s="55"/>
      <c r="Y11" s="58"/>
      <c r="Z11" s="56"/>
      <c r="AA11" s="55"/>
      <c r="AB11" s="87"/>
      <c r="AC11" s="56"/>
      <c r="AD11" s="55"/>
      <c r="AE11" s="87"/>
      <c r="AF11" s="56"/>
      <c r="AG11" s="56"/>
    </row>
    <row r="12" spans="1:33" x14ac:dyDescent="0.25">
      <c r="A12" s="77"/>
      <c r="B12" s="88"/>
      <c r="C12" s="52">
        <f>T3</f>
        <v>3</v>
      </c>
      <c r="D12" s="53" t="s">
        <v>11</v>
      </c>
      <c r="E12" s="60">
        <f>R3</f>
        <v>2</v>
      </c>
      <c r="F12" s="89">
        <f>IF(C12&lt;=E12,0,1)</f>
        <v>1</v>
      </c>
      <c r="G12" s="89">
        <f>IF(E12&lt;=C12,0,1)</f>
        <v>0</v>
      </c>
      <c r="H12" s="52">
        <f>T6</f>
        <v>0</v>
      </c>
      <c r="I12" s="53" t="s">
        <v>11</v>
      </c>
      <c r="J12" s="61">
        <f>R6</f>
        <v>5</v>
      </c>
      <c r="K12" s="89">
        <f>IF(H12&lt;=J12,0,1)</f>
        <v>0</v>
      </c>
      <c r="L12" s="89">
        <f>IF(J12&lt;=H12,0,1)</f>
        <v>1</v>
      </c>
      <c r="M12" s="78">
        <f>T9</f>
        <v>1</v>
      </c>
      <c r="N12" s="53" t="s">
        <v>11</v>
      </c>
      <c r="O12" s="61">
        <f>R9</f>
        <v>4</v>
      </c>
      <c r="P12" s="89">
        <f>IF(M12&lt;=O12,0,1)</f>
        <v>0</v>
      </c>
      <c r="Q12" s="89">
        <f>IF(O12&lt;=M12,0,1)</f>
        <v>1</v>
      </c>
      <c r="R12" s="90"/>
      <c r="S12" s="71" t="s">
        <v>23</v>
      </c>
      <c r="T12" s="72"/>
      <c r="U12" s="75"/>
      <c r="V12" s="75"/>
      <c r="W12" s="77"/>
      <c r="X12" s="59"/>
      <c r="Z12" s="51"/>
      <c r="AA12" s="50"/>
      <c r="AB12" s="53"/>
      <c r="AC12" s="61"/>
      <c r="AD12" s="78"/>
      <c r="AE12" s="61"/>
      <c r="AF12" s="51"/>
      <c r="AG12" s="51"/>
    </row>
    <row r="13" spans="1:33" x14ac:dyDescent="0.25">
      <c r="A13" s="68" t="s">
        <v>19</v>
      </c>
      <c r="B13" s="88" t="s">
        <v>44</v>
      </c>
      <c r="C13" s="52">
        <f>T4</f>
        <v>6</v>
      </c>
      <c r="D13" s="53" t="s">
        <v>11</v>
      </c>
      <c r="E13" s="60">
        <f>R4</f>
        <v>5</v>
      </c>
      <c r="H13" s="52">
        <f>T7</f>
        <v>0</v>
      </c>
      <c r="I13" s="53" t="s">
        <v>11</v>
      </c>
      <c r="J13" s="61">
        <f>R7</f>
        <v>10</v>
      </c>
      <c r="K13" s="60"/>
      <c r="L13" s="60"/>
      <c r="M13" s="78">
        <f>T10</f>
        <v>2</v>
      </c>
      <c r="N13" s="53" t="s">
        <v>11</v>
      </c>
      <c r="O13" s="61">
        <f>R10</f>
        <v>8</v>
      </c>
      <c r="P13" s="60"/>
      <c r="Q13" s="60"/>
      <c r="R13" s="71"/>
      <c r="S13" s="72" t="s">
        <v>24</v>
      </c>
      <c r="T13" s="72"/>
      <c r="U13" s="75"/>
      <c r="V13" s="75"/>
      <c r="W13" s="54">
        <f>SUM(F12,K12,P12,U12)</f>
        <v>1</v>
      </c>
      <c r="X13" s="78">
        <f>SUM(C12,H12,M12,R12)</f>
        <v>4</v>
      </c>
      <c r="Y13" s="53" t="s">
        <v>11</v>
      </c>
      <c r="Z13" s="51">
        <f>SUM(E12,J12,O12,T12)</f>
        <v>11</v>
      </c>
      <c r="AA13" s="59">
        <f>SUM(C13,H13,M13,R13)</f>
        <v>8</v>
      </c>
      <c r="AB13" s="53" t="s">
        <v>11</v>
      </c>
      <c r="AC13" s="51">
        <f>SUM(E13,J13,O13,T13)</f>
        <v>23</v>
      </c>
      <c r="AD13" s="78">
        <f>SUM(C14,H14,M14,R14)</f>
        <v>420</v>
      </c>
      <c r="AE13" s="53" t="s">
        <v>11</v>
      </c>
      <c r="AF13" s="51">
        <f>SUM(E14,J14,O14,T14)</f>
        <v>603</v>
      </c>
      <c r="AG13" s="51"/>
    </row>
    <row r="14" spans="1:33" ht="16.5" thickBot="1" x14ac:dyDescent="0.3">
      <c r="A14" s="80"/>
      <c r="B14" s="85"/>
      <c r="C14" s="57">
        <f>T5</f>
        <v>195</v>
      </c>
      <c r="D14" s="58" t="s">
        <v>11</v>
      </c>
      <c r="E14" s="92">
        <f>R5</f>
        <v>186</v>
      </c>
      <c r="F14" s="84"/>
      <c r="G14" s="84"/>
      <c r="H14" s="84">
        <f>T8</f>
        <v>108</v>
      </c>
      <c r="I14" s="58" t="s">
        <v>11</v>
      </c>
      <c r="J14" s="56">
        <f>R8</f>
        <v>210</v>
      </c>
      <c r="K14" s="84"/>
      <c r="L14" s="84"/>
      <c r="M14" s="87">
        <f>T11</f>
        <v>117</v>
      </c>
      <c r="N14" s="58" t="s">
        <v>11</v>
      </c>
      <c r="O14" s="87">
        <f>R11</f>
        <v>207</v>
      </c>
      <c r="P14" s="84"/>
      <c r="Q14" s="84"/>
      <c r="R14" s="82"/>
      <c r="S14" s="83" t="s">
        <v>25</v>
      </c>
      <c r="T14" s="83"/>
      <c r="U14" s="81"/>
      <c r="V14" s="81"/>
      <c r="W14" s="80"/>
      <c r="X14" s="55"/>
      <c r="Y14" s="58"/>
      <c r="Z14" s="56"/>
      <c r="AA14" s="55"/>
      <c r="AB14" s="87"/>
      <c r="AC14" s="56"/>
      <c r="AD14" s="55"/>
      <c r="AE14" s="87"/>
      <c r="AF14" s="56"/>
      <c r="AG14" s="56"/>
    </row>
    <row r="15" spans="1:33" s="60" customFormat="1" x14ac:dyDescent="0.25">
      <c r="D15" s="53"/>
      <c r="I15" s="53"/>
      <c r="N15" s="53"/>
      <c r="S15" s="53"/>
    </row>
    <row r="16" spans="1:33" s="60" customFormat="1" x14ac:dyDescent="0.25">
      <c r="A16" s="53"/>
      <c r="D16" s="53"/>
      <c r="I16" s="53"/>
      <c r="N16" s="53"/>
      <c r="S16" s="53"/>
      <c r="Y16" s="53"/>
      <c r="AB16" s="53"/>
      <c r="AE16" s="53"/>
    </row>
    <row r="17" spans="1:33" s="60" customFormat="1" x14ac:dyDescent="0.25">
      <c r="D17" s="53"/>
      <c r="I17" s="53"/>
      <c r="N17" s="53"/>
      <c r="S17" s="53"/>
    </row>
    <row r="18" spans="1:33" s="60" customFormat="1" hidden="1" x14ac:dyDescent="0.25">
      <c r="D18" s="53"/>
      <c r="I18" s="53"/>
      <c r="N18" s="53"/>
      <c r="S18" s="53"/>
    </row>
    <row r="19" spans="1:33" s="60" customFormat="1" hidden="1" x14ac:dyDescent="0.25">
      <c r="A19" s="53"/>
      <c r="D19" s="53"/>
      <c r="I19" s="53"/>
      <c r="N19" s="53"/>
      <c r="S19" s="53"/>
      <c r="Y19" s="53"/>
      <c r="AB19" s="53"/>
      <c r="AE19" s="53"/>
    </row>
    <row r="20" spans="1:33" s="60" customFormat="1" hidden="1" x14ac:dyDescent="0.25">
      <c r="D20" s="53"/>
      <c r="I20" s="53"/>
      <c r="N20" s="53"/>
      <c r="S20" s="53"/>
    </row>
    <row r="21" spans="1:33" hidden="1" x14ac:dyDescent="0.25"/>
    <row r="22" spans="1:33" ht="98.25" hidden="1" customHeight="1" x14ac:dyDescent="0.25"/>
    <row r="23" spans="1:33" ht="16.5" hidden="1" thickBot="1" x14ac:dyDescent="0.3">
      <c r="B23" s="59" t="s">
        <v>26</v>
      </c>
    </row>
    <row r="24" spans="1:33" ht="16.5" hidden="1" thickBot="1" x14ac:dyDescent="0.3">
      <c r="A24" s="49"/>
      <c r="B24" s="62" t="s">
        <v>15</v>
      </c>
      <c r="C24" s="63"/>
      <c r="D24" s="64" t="s">
        <v>16</v>
      </c>
      <c r="E24" s="64"/>
      <c r="F24" s="64"/>
      <c r="G24" s="64"/>
      <c r="H24" s="63"/>
      <c r="I24" s="48" t="s">
        <v>17</v>
      </c>
      <c r="J24" s="62"/>
      <c r="K24" s="62"/>
      <c r="L24" s="62"/>
      <c r="M24" s="65"/>
      <c r="N24" s="48" t="s">
        <v>18</v>
      </c>
      <c r="O24" s="62"/>
      <c r="P24" s="62"/>
      <c r="Q24" s="62"/>
      <c r="R24" s="65"/>
      <c r="S24" s="48" t="s">
        <v>19</v>
      </c>
      <c r="T24" s="66"/>
      <c r="U24" s="62"/>
      <c r="V24" s="62"/>
      <c r="W24" s="67" t="s">
        <v>20</v>
      </c>
      <c r="X24" s="62"/>
      <c r="Y24" s="48" t="s">
        <v>21</v>
      </c>
      <c r="Z24" s="66"/>
      <c r="AA24" s="65"/>
      <c r="AB24" s="48" t="s">
        <v>1</v>
      </c>
      <c r="AC24" s="62"/>
      <c r="AD24" s="65"/>
      <c r="AE24" s="48" t="s">
        <v>2</v>
      </c>
      <c r="AF24" s="66"/>
      <c r="AG24" s="67" t="s">
        <v>22</v>
      </c>
    </row>
    <row r="25" spans="1:33" hidden="1" x14ac:dyDescent="0.25">
      <c r="A25" s="68"/>
      <c r="B25" s="69"/>
      <c r="C25" s="70"/>
      <c r="D25" s="71" t="s">
        <v>23</v>
      </c>
      <c r="E25" s="72"/>
      <c r="H25" s="73">
        <f>'3.A-B'!Y31</f>
        <v>0</v>
      </c>
      <c r="I25" s="74" t="s">
        <v>11</v>
      </c>
      <c r="J25" s="76">
        <f>'3.A-B'!AA31</f>
        <v>0</v>
      </c>
      <c r="K25" s="75">
        <f>IF(H25&lt;=J25,0,1)</f>
        <v>0</v>
      </c>
      <c r="L25" s="75">
        <f>IF(J25&lt;=H25,0,1)</f>
        <v>0</v>
      </c>
      <c r="M25" s="73">
        <f>'2.A-C'!Y31</f>
        <v>0</v>
      </c>
      <c r="N25" s="74" t="s">
        <v>11</v>
      </c>
      <c r="O25" s="75">
        <f>'2.A-C'!AA31</f>
        <v>0</v>
      </c>
      <c r="P25" s="75">
        <f>IF(M25&lt;=O25,0,1)</f>
        <v>0</v>
      </c>
      <c r="Q25" s="75">
        <f>IF(O25&lt;=M25,0,1)</f>
        <v>0</v>
      </c>
      <c r="R25" s="73">
        <f>'1.A-D'!Y31</f>
        <v>0</v>
      </c>
      <c r="S25" s="74" t="s">
        <v>11</v>
      </c>
      <c r="T25" s="76">
        <f>'1.A-D'!AA31</f>
        <v>0</v>
      </c>
      <c r="U25" s="75">
        <f>IF(R25&lt;=T25,0,1)</f>
        <v>0</v>
      </c>
      <c r="V25" s="75">
        <f>IF(T25&lt;=R25,0,1)</f>
        <v>0</v>
      </c>
      <c r="W25" s="77"/>
      <c r="X25" s="59"/>
      <c r="Z25" s="51"/>
      <c r="AA25" s="50"/>
      <c r="AB25" s="53"/>
      <c r="AC25" s="61"/>
      <c r="AD25" s="78"/>
      <c r="AE25" s="61"/>
      <c r="AF25" s="51"/>
      <c r="AG25" s="51"/>
    </row>
    <row r="26" spans="1:33" hidden="1" x14ac:dyDescent="0.25">
      <c r="A26" s="68" t="s">
        <v>16</v>
      </c>
      <c r="B26" s="96" t="str">
        <f>B4</f>
        <v>Veszprémi TSE 2.</v>
      </c>
      <c r="C26" s="71"/>
      <c r="D26" s="72" t="s">
        <v>24</v>
      </c>
      <c r="E26" s="72"/>
      <c r="H26" s="73">
        <f>'3.A-B'!V31</f>
        <v>0</v>
      </c>
      <c r="I26" s="74" t="s">
        <v>11</v>
      </c>
      <c r="J26" s="75">
        <f>'3.A-B'!X31</f>
        <v>0</v>
      </c>
      <c r="K26" s="75"/>
      <c r="L26" s="75"/>
      <c r="M26" s="73">
        <f>'2.A-C'!V31</f>
        <v>0</v>
      </c>
      <c r="N26" s="74" t="s">
        <v>11</v>
      </c>
      <c r="O26" s="75">
        <f>'2.A-C'!X31</f>
        <v>0</v>
      </c>
      <c r="P26" s="75"/>
      <c r="Q26" s="75"/>
      <c r="R26" s="73">
        <f>'1.A-D'!V31</f>
        <v>0</v>
      </c>
      <c r="S26" s="74" t="s">
        <v>11</v>
      </c>
      <c r="T26" s="75">
        <f>'1.A-D'!X31</f>
        <v>0</v>
      </c>
      <c r="U26" s="75"/>
      <c r="V26" s="75"/>
      <c r="W26" s="54">
        <f>SUM(F25,K25,P25,U25)</f>
        <v>0</v>
      </c>
      <c r="X26" s="78">
        <f>SUM(C25,H25,M25,R25)</f>
        <v>0</v>
      </c>
      <c r="Y26" s="53" t="s">
        <v>11</v>
      </c>
      <c r="Z26" s="51">
        <f>SUM(E25,J25,O25,T25)</f>
        <v>0</v>
      </c>
      <c r="AA26" s="59">
        <f>SUM(C26,H26,M26,R26)</f>
        <v>0</v>
      </c>
      <c r="AB26" s="53" t="s">
        <v>11</v>
      </c>
      <c r="AC26" s="51">
        <f>SUM(E26,J26,O26,T26)</f>
        <v>0</v>
      </c>
      <c r="AD26" s="78">
        <f>SUM(C27,H27,M27,R27)</f>
        <v>0</v>
      </c>
      <c r="AE26" s="53" t="s">
        <v>11</v>
      </c>
      <c r="AF26" s="51">
        <f>SUM(E27,J27,O27,T27)</f>
        <v>0</v>
      </c>
      <c r="AG26" s="51"/>
    </row>
    <row r="27" spans="1:33" ht="16.5" hidden="1" thickBot="1" x14ac:dyDescent="0.3">
      <c r="A27" s="80"/>
      <c r="B27" s="81"/>
      <c r="C27" s="82"/>
      <c r="D27" s="83" t="s">
        <v>25</v>
      </c>
      <c r="E27" s="83"/>
      <c r="F27" s="84"/>
      <c r="G27" s="84"/>
      <c r="H27" s="85">
        <f>'3.A-B'!S31</f>
        <v>0</v>
      </c>
      <c r="I27" s="86" t="s">
        <v>11</v>
      </c>
      <c r="J27" s="81">
        <f>'3.A-B'!U31</f>
        <v>0</v>
      </c>
      <c r="K27" s="75"/>
      <c r="L27" s="75"/>
      <c r="M27" s="85">
        <f>'2.A-C'!S31</f>
        <v>0</v>
      </c>
      <c r="N27" s="86" t="s">
        <v>11</v>
      </c>
      <c r="O27" s="81">
        <f>'2.A-C'!U31</f>
        <v>0</v>
      </c>
      <c r="P27" s="75"/>
      <c r="Q27" s="75"/>
      <c r="R27" s="85">
        <f>'1.A-D'!S31</f>
        <v>0</v>
      </c>
      <c r="S27" s="86" t="s">
        <v>11</v>
      </c>
      <c r="T27" s="81">
        <f>'1.A-D'!U31</f>
        <v>0</v>
      </c>
      <c r="U27" s="75"/>
      <c r="V27" s="75"/>
      <c r="W27" s="80"/>
      <c r="X27" s="55"/>
      <c r="Y27" s="58"/>
      <c r="Z27" s="56"/>
      <c r="AA27" s="55"/>
      <c r="AB27" s="87"/>
      <c r="AC27" s="56"/>
      <c r="AD27" s="55"/>
      <c r="AE27" s="87"/>
      <c r="AF27" s="56"/>
      <c r="AG27" s="56"/>
    </row>
    <row r="28" spans="1:33" hidden="1" x14ac:dyDescent="0.25">
      <c r="A28" s="54"/>
      <c r="B28" s="88"/>
      <c r="C28" s="52">
        <f>J25</f>
        <v>0</v>
      </c>
      <c r="D28" s="53" t="s">
        <v>11</v>
      </c>
      <c r="E28" s="60">
        <f>H25</f>
        <v>0</v>
      </c>
      <c r="F28" s="89">
        <f>IF(C28&lt;=E28,0,1)</f>
        <v>0</v>
      </c>
      <c r="G28" s="89">
        <f>IF(E28&lt;=C28,0,1)</f>
        <v>0</v>
      </c>
      <c r="H28" s="90"/>
      <c r="I28" s="71" t="s">
        <v>23</v>
      </c>
      <c r="J28" s="72"/>
      <c r="K28" s="75"/>
      <c r="L28" s="75"/>
      <c r="M28" s="73">
        <f>'1.B-C'!Y31</f>
        <v>0</v>
      </c>
      <c r="N28" s="74" t="s">
        <v>11</v>
      </c>
      <c r="O28" s="69">
        <f>'1.B-C'!AA31</f>
        <v>0</v>
      </c>
      <c r="P28" s="75">
        <f>IF(M28&lt;=O28,0,1)</f>
        <v>0</v>
      </c>
      <c r="Q28" s="75">
        <f>IF(O28&lt;=M28,0,1)</f>
        <v>0</v>
      </c>
      <c r="R28" s="73">
        <f>'2.B-D'!Y31</f>
        <v>0</v>
      </c>
      <c r="S28" s="74" t="s">
        <v>11</v>
      </c>
      <c r="T28" s="69">
        <f>'2.B-D'!AA31</f>
        <v>0</v>
      </c>
      <c r="U28" s="75">
        <f>IF(R28&lt;=T28,0,1)</f>
        <v>0</v>
      </c>
      <c r="V28" s="75">
        <f>IF(T28&lt;=R28,0,1)</f>
        <v>0</v>
      </c>
      <c r="W28" s="77"/>
      <c r="X28" s="59"/>
      <c r="Z28" s="51"/>
      <c r="AA28" s="50"/>
      <c r="AB28" s="53"/>
      <c r="AC28" s="61"/>
      <c r="AD28" s="78"/>
      <c r="AE28" s="61"/>
      <c r="AF28" s="51"/>
      <c r="AG28" s="51"/>
    </row>
    <row r="29" spans="1:33" hidden="1" x14ac:dyDescent="0.25">
      <c r="A29" s="68" t="s">
        <v>17</v>
      </c>
      <c r="B29" s="88" t="str">
        <f>B7</f>
        <v>Győri TE</v>
      </c>
      <c r="C29" s="52">
        <f>J26</f>
        <v>0</v>
      </c>
      <c r="D29" s="53" t="s">
        <v>11</v>
      </c>
      <c r="E29" s="60">
        <f>H26</f>
        <v>0</v>
      </c>
      <c r="H29" s="71"/>
      <c r="I29" s="72" t="s">
        <v>24</v>
      </c>
      <c r="J29" s="72"/>
      <c r="K29" s="75"/>
      <c r="L29" s="75"/>
      <c r="M29" s="73">
        <f>'1.B-C'!V31</f>
        <v>0</v>
      </c>
      <c r="N29" s="74" t="s">
        <v>11</v>
      </c>
      <c r="O29" s="79">
        <f>'1.B-C'!X31</f>
        <v>0</v>
      </c>
      <c r="P29" s="75"/>
      <c r="Q29" s="75"/>
      <c r="R29" s="73">
        <f>'2.B-D'!V31</f>
        <v>0</v>
      </c>
      <c r="S29" s="74" t="s">
        <v>11</v>
      </c>
      <c r="T29" s="79">
        <f>'2.B-D'!X31</f>
        <v>0</v>
      </c>
      <c r="U29" s="75"/>
      <c r="V29" s="75"/>
      <c r="W29" s="54">
        <f>SUM(F28,K28,P28,U28)</f>
        <v>0</v>
      </c>
      <c r="X29" s="78">
        <f>SUM(C28,H28,M28,R28)</f>
        <v>0</v>
      </c>
      <c r="Y29" s="53" t="s">
        <v>11</v>
      </c>
      <c r="Z29" s="51">
        <f>SUM(E28,J28,O28,T28)</f>
        <v>0</v>
      </c>
      <c r="AA29" s="59">
        <f>SUM(C29,H29,M29,R29)</f>
        <v>0</v>
      </c>
      <c r="AB29" s="53" t="s">
        <v>11</v>
      </c>
      <c r="AC29" s="51">
        <f>SUM(E29,J29,O29,T29)</f>
        <v>0</v>
      </c>
      <c r="AD29" s="78">
        <f>SUM(C30,H30,M30,R30)</f>
        <v>0</v>
      </c>
      <c r="AE29" s="53" t="s">
        <v>11</v>
      </c>
      <c r="AF29" s="51">
        <f>SUM(E30,J30,O30,T30)</f>
        <v>0</v>
      </c>
      <c r="AG29" s="51"/>
    </row>
    <row r="30" spans="1:33" ht="16.5" hidden="1" thickBot="1" x14ac:dyDescent="0.3">
      <c r="A30" s="80"/>
      <c r="B30" s="81"/>
      <c r="C30" s="57">
        <f>J27</f>
        <v>0</v>
      </c>
      <c r="D30" s="58" t="s">
        <v>11</v>
      </c>
      <c r="E30" s="84">
        <f>H27</f>
        <v>0</v>
      </c>
      <c r="H30" s="82"/>
      <c r="I30" s="83" t="s">
        <v>25</v>
      </c>
      <c r="J30" s="83"/>
      <c r="K30" s="81"/>
      <c r="L30" s="81"/>
      <c r="M30" s="85">
        <f>'1.B-C'!S31</f>
        <v>0</v>
      </c>
      <c r="N30" s="86" t="s">
        <v>11</v>
      </c>
      <c r="O30" s="91">
        <f>'1.B-C'!U31</f>
        <v>0</v>
      </c>
      <c r="P30" s="75"/>
      <c r="Q30" s="75"/>
      <c r="R30" s="85">
        <f>'2.B-D'!S31</f>
        <v>0</v>
      </c>
      <c r="S30" s="86" t="s">
        <v>11</v>
      </c>
      <c r="T30" s="91">
        <f>'2.B-D'!U31</f>
        <v>0</v>
      </c>
      <c r="U30" s="75"/>
      <c r="V30" s="75"/>
      <c r="W30" s="80"/>
      <c r="X30" s="55"/>
      <c r="Y30" s="58"/>
      <c r="Z30" s="56"/>
      <c r="AA30" s="55"/>
      <c r="AB30" s="87"/>
      <c r="AC30" s="56"/>
      <c r="AD30" s="55"/>
      <c r="AE30" s="87"/>
      <c r="AF30" s="56"/>
      <c r="AG30" s="56"/>
    </row>
    <row r="31" spans="1:33" hidden="1" x14ac:dyDescent="0.25">
      <c r="A31" s="54"/>
      <c r="B31" s="88"/>
      <c r="C31" s="52">
        <f>O25</f>
        <v>0</v>
      </c>
      <c r="D31" s="53" t="s">
        <v>11</v>
      </c>
      <c r="E31" s="60">
        <f>M25</f>
        <v>0</v>
      </c>
      <c r="F31" s="89">
        <f>IF(C31&lt;=E31,0,1)</f>
        <v>0</v>
      </c>
      <c r="G31" s="89">
        <f>IF(E31&lt;=C31,0,1)</f>
        <v>0</v>
      </c>
      <c r="H31" s="52">
        <f>O28</f>
        <v>0</v>
      </c>
      <c r="I31" s="53" t="s">
        <v>11</v>
      </c>
      <c r="J31" s="61">
        <f>M28</f>
        <v>0</v>
      </c>
      <c r="K31" s="89">
        <f>IF(H31&lt;=J31,0,1)</f>
        <v>0</v>
      </c>
      <c r="L31" s="89">
        <f>IF(J31&lt;=H31,0,1)</f>
        <v>0</v>
      </c>
      <c r="M31" s="90"/>
      <c r="N31" s="71" t="s">
        <v>23</v>
      </c>
      <c r="O31" s="72"/>
      <c r="P31" s="75"/>
      <c r="Q31" s="75"/>
      <c r="R31" s="73">
        <f>'3.C-D'!Y31</f>
        <v>0</v>
      </c>
      <c r="S31" s="74" t="s">
        <v>11</v>
      </c>
      <c r="T31" s="76">
        <f>'3.C-D'!AA31</f>
        <v>0</v>
      </c>
      <c r="U31" s="75">
        <f>IF(R31&lt;=T31,0,1)</f>
        <v>0</v>
      </c>
      <c r="V31" s="75">
        <f>IF(T31&lt;=R31,0,1)</f>
        <v>0</v>
      </c>
      <c r="W31" s="77"/>
      <c r="X31" s="59"/>
      <c r="Z31" s="51"/>
      <c r="AA31" s="50"/>
      <c r="AB31" s="53"/>
      <c r="AC31" s="61"/>
      <c r="AD31" s="78"/>
      <c r="AE31" s="61"/>
      <c r="AF31" s="51"/>
      <c r="AG31" s="51"/>
    </row>
    <row r="32" spans="1:33" hidden="1" x14ac:dyDescent="0.25">
      <c r="A32" s="68" t="s">
        <v>18</v>
      </c>
      <c r="B32" s="88" t="str">
        <f>B10</f>
        <v>Soproni TSE</v>
      </c>
      <c r="C32" s="52">
        <f>O26</f>
        <v>0</v>
      </c>
      <c r="D32" s="53" t="s">
        <v>11</v>
      </c>
      <c r="E32" s="60">
        <f>M26</f>
        <v>0</v>
      </c>
      <c r="H32" s="52">
        <f>O29</f>
        <v>0</v>
      </c>
      <c r="I32" s="53" t="s">
        <v>11</v>
      </c>
      <c r="J32" s="61">
        <f>M29</f>
        <v>0</v>
      </c>
      <c r="K32" s="60"/>
      <c r="L32" s="60"/>
      <c r="M32" s="71"/>
      <c r="N32" s="72" t="s">
        <v>24</v>
      </c>
      <c r="O32" s="72"/>
      <c r="P32" s="75"/>
      <c r="Q32" s="75"/>
      <c r="R32" s="73">
        <f>'3.C-D'!V31</f>
        <v>0</v>
      </c>
      <c r="S32" s="74" t="s">
        <v>11</v>
      </c>
      <c r="T32" s="75">
        <f>'3.C-D'!X31</f>
        <v>0</v>
      </c>
      <c r="U32" s="75"/>
      <c r="V32" s="75"/>
      <c r="W32" s="54">
        <f>SUM(F31,K31,P31,U31)</f>
        <v>0</v>
      </c>
      <c r="X32" s="78">
        <f>SUM(C31,H31,M31,R31)</f>
        <v>0</v>
      </c>
      <c r="Y32" s="53" t="s">
        <v>11</v>
      </c>
      <c r="Z32" s="51">
        <f>SUM(E31,J31,O31,T31)</f>
        <v>0</v>
      </c>
      <c r="AA32" s="59">
        <f>SUM(C32,H32,M32,R32)</f>
        <v>0</v>
      </c>
      <c r="AB32" s="53" t="s">
        <v>11</v>
      </c>
      <c r="AC32" s="51">
        <f>SUM(E32,J32,O32,T32)</f>
        <v>0</v>
      </c>
      <c r="AD32" s="78">
        <f>SUM(C33,H33,M33,R33)</f>
        <v>0</v>
      </c>
      <c r="AE32" s="53" t="s">
        <v>11</v>
      </c>
      <c r="AF32" s="51">
        <f>SUM(E33,J33,O33,T33)</f>
        <v>0</v>
      </c>
      <c r="AG32" s="51"/>
    </row>
    <row r="33" spans="1:33" ht="16.5" hidden="1" thickBot="1" x14ac:dyDescent="0.3">
      <c r="A33" s="80"/>
      <c r="B33" s="81"/>
      <c r="C33" s="57">
        <f>O27</f>
        <v>0</v>
      </c>
      <c r="D33" s="58" t="s">
        <v>11</v>
      </c>
      <c r="E33" s="92">
        <f>M27</f>
        <v>0</v>
      </c>
      <c r="F33" s="84"/>
      <c r="G33" s="84"/>
      <c r="H33" s="84">
        <f>O30</f>
        <v>0</v>
      </c>
      <c r="I33" s="58" t="s">
        <v>11</v>
      </c>
      <c r="J33" s="87">
        <f>M30</f>
        <v>0</v>
      </c>
      <c r="K33" s="60"/>
      <c r="L33" s="60"/>
      <c r="M33" s="82"/>
      <c r="N33" s="83" t="s">
        <v>25</v>
      </c>
      <c r="O33" s="83"/>
      <c r="P33" s="81"/>
      <c r="Q33" s="81"/>
      <c r="R33" s="85">
        <f>'3.C-D'!S31</f>
        <v>0</v>
      </c>
      <c r="S33" s="86" t="s">
        <v>11</v>
      </c>
      <c r="T33" s="81">
        <f>'3.C-D'!U31</f>
        <v>0</v>
      </c>
      <c r="U33" s="75"/>
      <c r="V33" s="75"/>
      <c r="W33" s="80"/>
      <c r="X33" s="55"/>
      <c r="Y33" s="58"/>
      <c r="Z33" s="56"/>
      <c r="AA33" s="55"/>
      <c r="AB33" s="87"/>
      <c r="AC33" s="56"/>
      <c r="AD33" s="55"/>
      <c r="AE33" s="87"/>
      <c r="AF33" s="56"/>
      <c r="AG33" s="56"/>
    </row>
    <row r="34" spans="1:33" hidden="1" x14ac:dyDescent="0.25">
      <c r="A34" s="77"/>
      <c r="B34" s="88"/>
      <c r="C34" s="52">
        <f>T25</f>
        <v>0</v>
      </c>
      <c r="D34" s="53" t="s">
        <v>11</v>
      </c>
      <c r="E34" s="60">
        <f>R25</f>
        <v>0</v>
      </c>
      <c r="F34" s="89">
        <f>IF(C34&lt;=E34,0,1)</f>
        <v>0</v>
      </c>
      <c r="G34" s="89">
        <f>IF(E34&lt;=C34,0,1)</f>
        <v>0</v>
      </c>
      <c r="H34" s="52">
        <f>T28</f>
        <v>0</v>
      </c>
      <c r="I34" s="53" t="s">
        <v>11</v>
      </c>
      <c r="J34" s="61">
        <f>R28</f>
        <v>0</v>
      </c>
      <c r="K34" s="89">
        <f>IF(H34&lt;=J34,0,1)</f>
        <v>0</v>
      </c>
      <c r="L34" s="89">
        <f>IF(J34&lt;=H34,0,1)</f>
        <v>0</v>
      </c>
      <c r="M34" s="78">
        <f>T31</f>
        <v>0</v>
      </c>
      <c r="N34" s="53" t="s">
        <v>11</v>
      </c>
      <c r="O34" s="61">
        <f>R31</f>
        <v>0</v>
      </c>
      <c r="P34" s="89">
        <f>IF(M34&lt;=O34,0,1)</f>
        <v>0</v>
      </c>
      <c r="Q34" s="89">
        <f>IF(O34&lt;=M34,0,1)</f>
        <v>0</v>
      </c>
      <c r="R34" s="90"/>
      <c r="S34" s="71" t="s">
        <v>23</v>
      </c>
      <c r="T34" s="72"/>
      <c r="U34" s="75"/>
      <c r="V34" s="75"/>
      <c r="W34" s="77"/>
      <c r="X34" s="59"/>
      <c r="Z34" s="51"/>
      <c r="AA34" s="50"/>
      <c r="AB34" s="53"/>
      <c r="AC34" s="61"/>
      <c r="AD34" s="78"/>
      <c r="AE34" s="61"/>
      <c r="AF34" s="51"/>
      <c r="AG34" s="51"/>
    </row>
    <row r="35" spans="1:33" hidden="1" x14ac:dyDescent="0.25">
      <c r="A35" s="68" t="s">
        <v>19</v>
      </c>
      <c r="B35" s="88" t="str">
        <f>B13</f>
        <v>Tapolcai TSE</v>
      </c>
      <c r="C35" s="52">
        <f>T26</f>
        <v>0</v>
      </c>
      <c r="D35" s="53" t="s">
        <v>11</v>
      </c>
      <c r="E35" s="60">
        <f>R26</f>
        <v>0</v>
      </c>
      <c r="H35" s="52">
        <f>T29</f>
        <v>0</v>
      </c>
      <c r="I35" s="53" t="s">
        <v>11</v>
      </c>
      <c r="J35" s="61">
        <f>R29</f>
        <v>0</v>
      </c>
      <c r="K35" s="60"/>
      <c r="L35" s="60"/>
      <c r="M35" s="78">
        <f>T32</f>
        <v>0</v>
      </c>
      <c r="N35" s="53" t="s">
        <v>11</v>
      </c>
      <c r="O35" s="61">
        <f>R32</f>
        <v>0</v>
      </c>
      <c r="P35" s="60"/>
      <c r="Q35" s="60"/>
      <c r="R35" s="71"/>
      <c r="S35" s="72" t="s">
        <v>24</v>
      </c>
      <c r="T35" s="72"/>
      <c r="U35" s="75"/>
      <c r="V35" s="75"/>
      <c r="W35" s="54">
        <f>SUM(F34,K34,P34,U34)</f>
        <v>0</v>
      </c>
      <c r="X35" s="78">
        <f>SUM(C34,H34,M34,R34)</f>
        <v>0</v>
      </c>
      <c r="Y35" s="53" t="s">
        <v>11</v>
      </c>
      <c r="Z35" s="51">
        <f>SUM(E34,J34,O34,T34)</f>
        <v>0</v>
      </c>
      <c r="AA35" s="59">
        <f>SUM(C35,H35,M35,R35)</f>
        <v>0</v>
      </c>
      <c r="AB35" s="53" t="s">
        <v>11</v>
      </c>
      <c r="AC35" s="51">
        <f>SUM(E35,J35,O35,T35)</f>
        <v>0</v>
      </c>
      <c r="AD35" s="78">
        <f>SUM(C36,H36,M36,R36)</f>
        <v>0</v>
      </c>
      <c r="AE35" s="53" t="s">
        <v>11</v>
      </c>
      <c r="AF35" s="51">
        <f>SUM(E36,J36,O36,T36)</f>
        <v>0</v>
      </c>
      <c r="AG35" s="51"/>
    </row>
    <row r="36" spans="1:33" ht="16.5" hidden="1" thickBot="1" x14ac:dyDescent="0.3">
      <c r="A36" s="80"/>
      <c r="B36" s="81"/>
      <c r="C36" s="57">
        <f>T27</f>
        <v>0</v>
      </c>
      <c r="D36" s="58" t="s">
        <v>11</v>
      </c>
      <c r="E36" s="92">
        <f>R27</f>
        <v>0</v>
      </c>
      <c r="F36" s="84"/>
      <c r="G36" s="84"/>
      <c r="H36" s="84">
        <f>T30</f>
        <v>0</v>
      </c>
      <c r="I36" s="58" t="s">
        <v>11</v>
      </c>
      <c r="J36" s="56">
        <f>R30</f>
        <v>0</v>
      </c>
      <c r="K36" s="84"/>
      <c r="L36" s="84"/>
      <c r="M36" s="87">
        <f>T33</f>
        <v>0</v>
      </c>
      <c r="N36" s="58" t="s">
        <v>11</v>
      </c>
      <c r="O36" s="87">
        <f>R33</f>
        <v>0</v>
      </c>
      <c r="P36" s="60"/>
      <c r="Q36" s="60"/>
      <c r="R36" s="82"/>
      <c r="S36" s="83" t="s">
        <v>25</v>
      </c>
      <c r="T36" s="83"/>
      <c r="U36" s="81"/>
      <c r="V36" s="81"/>
      <c r="W36" s="80"/>
      <c r="X36" s="55"/>
      <c r="Y36" s="58"/>
      <c r="Z36" s="56"/>
      <c r="AA36" s="55"/>
      <c r="AB36" s="87"/>
      <c r="AC36" s="56"/>
      <c r="AD36" s="55"/>
      <c r="AE36" s="87"/>
      <c r="AF36" s="56"/>
      <c r="AG36" s="56"/>
    </row>
    <row r="37" spans="1:33" hidden="1" x14ac:dyDescent="0.25"/>
    <row r="38" spans="1:33" hidden="1" x14ac:dyDescent="0.25"/>
  </sheetData>
  <phoneticPr fontId="0" type="noConversion"/>
  <printOptions horizontalCentered="1"/>
  <pageMargins left="0.19685039370078741" right="0.19685039370078741" top="1.5748031496062993" bottom="0.98425196850393704" header="0.70866141732283472" footer="0.70866141732283472"/>
  <pageSetup paperSize="9" scale="85" orientation="portrait" horizontalDpi="360" verticalDpi="196" r:id="rId1"/>
  <headerFooter alignWithMargins="0">
    <oddHeader xml:space="preserve">&amp;C&amp;"Arial,Félkövér"&amp;14&amp;UCSB III. osztály 2019/2020
 eredménye&amp;U
Nyugat I. csoport
Ősz&amp;"Times New Roman,Félkövér"&amp;12
</oddHeader>
    <oddFooter>&amp;C&amp;"Times New Roman,Normál"&amp;12
vb. elnök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zoomScale="75" workbookViewId="0">
      <selection activeCell="C7" sqref="C7"/>
    </sheetView>
  </sheetViews>
  <sheetFormatPr defaultRowHeight="12.75" x14ac:dyDescent="0.2"/>
  <cols>
    <col min="1" max="1" width="16.28515625" customWidth="1"/>
    <col min="2" max="3" width="25.710937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4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27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97" t="str">
        <f>'csbjk-összesítő'!B4</f>
        <v>Veszprémi TSE 2.</v>
      </c>
      <c r="C3" s="5" t="str">
        <f>'csbjk-összesítő'!B13</f>
        <v>Tapolcai TSE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58</v>
      </c>
      <c r="C4" s="47" t="s">
        <v>63</v>
      </c>
      <c r="D4" s="43">
        <v>21</v>
      </c>
      <c r="E4" s="13" t="s">
        <v>11</v>
      </c>
      <c r="F4" s="45">
        <v>11</v>
      </c>
      <c r="G4" s="17">
        <f>IF(D4&lt;=F4,0,1)</f>
        <v>1</v>
      </c>
      <c r="H4" s="17">
        <f>IF(F4&lt;=D4,0,1)</f>
        <v>0</v>
      </c>
      <c r="I4" s="43">
        <v>21</v>
      </c>
      <c r="J4" s="13" t="s">
        <v>11</v>
      </c>
      <c r="K4" s="45">
        <v>14</v>
      </c>
      <c r="L4" s="17">
        <f>IF(I4&lt;=K4,0,1)</f>
        <v>1</v>
      </c>
      <c r="M4" s="17">
        <f>IF(K4&lt;=I4,0,1)</f>
        <v>0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42</v>
      </c>
      <c r="T4" s="13" t="s">
        <v>11</v>
      </c>
      <c r="U4" s="12">
        <f t="shared" ref="U4:V8" si="0">SUM(F4,K4,P4)</f>
        <v>25</v>
      </c>
      <c r="V4" s="18">
        <f t="shared" si="0"/>
        <v>2</v>
      </c>
      <c r="W4" s="13" t="s">
        <v>11</v>
      </c>
      <c r="X4" s="18">
        <f>SUM(H4,M4,R4)</f>
        <v>0</v>
      </c>
      <c r="Y4" s="27">
        <f>IF(V4&lt;=X4,0,1)</f>
        <v>1</v>
      </c>
      <c r="Z4" s="18" t="s">
        <v>11</v>
      </c>
      <c r="AA4" s="28">
        <f>IF(X4&lt;=V4,0,1)</f>
        <v>0</v>
      </c>
    </row>
    <row r="5" spans="1:28" ht="30" customHeight="1" x14ac:dyDescent="0.2">
      <c r="A5" s="6" t="s">
        <v>38</v>
      </c>
      <c r="B5" s="47" t="s">
        <v>59</v>
      </c>
      <c r="C5" s="47" t="s">
        <v>55</v>
      </c>
      <c r="D5" s="43">
        <v>22</v>
      </c>
      <c r="E5" s="13" t="s">
        <v>11</v>
      </c>
      <c r="F5" s="45">
        <v>20</v>
      </c>
      <c r="G5" s="17">
        <f>IF(D5&lt;=F5,0,1)</f>
        <v>1</v>
      </c>
      <c r="H5" s="17">
        <f>IF(F5&lt;=D5,0,1)</f>
        <v>0</v>
      </c>
      <c r="I5" s="43">
        <v>11</v>
      </c>
      <c r="J5" s="13" t="s">
        <v>11</v>
      </c>
      <c r="K5" s="45">
        <v>21</v>
      </c>
      <c r="L5" s="17">
        <f>IF(I5&lt;=K5,0,1)</f>
        <v>0</v>
      </c>
      <c r="M5" s="17">
        <f>IF(K5&lt;=I5,0,1)</f>
        <v>1</v>
      </c>
      <c r="N5" s="43">
        <v>20</v>
      </c>
      <c r="O5" s="13" t="s">
        <v>11</v>
      </c>
      <c r="P5" s="45">
        <v>22</v>
      </c>
      <c r="Q5" s="17">
        <f>IF(N5&lt;=P5,0,1)</f>
        <v>0</v>
      </c>
      <c r="R5" s="17">
        <f>IF(P5&lt;=N5,0,1)</f>
        <v>1</v>
      </c>
      <c r="S5" s="10">
        <f>SUM(D5,I5,N5)</f>
        <v>53</v>
      </c>
      <c r="T5" s="13" t="s">
        <v>11</v>
      </c>
      <c r="U5" s="12">
        <f t="shared" si="0"/>
        <v>63</v>
      </c>
      <c r="V5" s="18">
        <f t="shared" si="0"/>
        <v>1</v>
      </c>
      <c r="W5" s="13" t="s">
        <v>11</v>
      </c>
      <c r="X5" s="18">
        <f>SUM(H5,M5,R5)</f>
        <v>2</v>
      </c>
      <c r="Y5" s="27">
        <f>IF(V5&lt;=X5,0,1)</f>
        <v>0</v>
      </c>
      <c r="Z5" s="18" t="s">
        <v>11</v>
      </c>
      <c r="AA5" s="28">
        <f>IF(X5&lt;=V5,0,1)</f>
        <v>1</v>
      </c>
    </row>
    <row r="6" spans="1:28" ht="30" customHeight="1" x14ac:dyDescent="0.2">
      <c r="A6" s="6" t="s">
        <v>3</v>
      </c>
      <c r="B6" s="93" t="s">
        <v>60</v>
      </c>
      <c r="C6" s="93" t="s">
        <v>80</v>
      </c>
      <c r="D6" s="43">
        <v>11</v>
      </c>
      <c r="E6" s="13" t="s">
        <v>11</v>
      </c>
      <c r="F6" s="45">
        <v>21</v>
      </c>
      <c r="G6" s="17">
        <f>IF(D6&lt;=F6,0,1)</f>
        <v>0</v>
      </c>
      <c r="H6" s="17">
        <f>IF(F6&lt;=D6,0,1)</f>
        <v>1</v>
      </c>
      <c r="I6" s="43">
        <v>17</v>
      </c>
      <c r="J6" s="13" t="s">
        <v>11</v>
      </c>
      <c r="K6" s="45">
        <v>21</v>
      </c>
      <c r="L6" s="17">
        <f>IF(I6&lt;=K6,0,1)</f>
        <v>0</v>
      </c>
      <c r="M6" s="17">
        <f>IF(K6&lt;=I6,0,1)</f>
        <v>1</v>
      </c>
      <c r="N6" s="43"/>
      <c r="O6" s="13" t="s">
        <v>11</v>
      </c>
      <c r="P6" s="45"/>
      <c r="Q6" s="17">
        <f>IF(N6&lt;=P6,0,1)</f>
        <v>0</v>
      </c>
      <c r="R6" s="17">
        <f>IF(P6&lt;=N6,0,1)</f>
        <v>0</v>
      </c>
      <c r="S6" s="10">
        <f>SUM(D6,I6,N6)</f>
        <v>28</v>
      </c>
      <c r="T6" s="13" t="s">
        <v>11</v>
      </c>
      <c r="U6" s="12">
        <f t="shared" si="0"/>
        <v>42</v>
      </c>
      <c r="V6" s="18">
        <f t="shared" si="0"/>
        <v>0</v>
      </c>
      <c r="W6" s="13" t="s">
        <v>11</v>
      </c>
      <c r="X6" s="18">
        <f>SUM(H6,M6,R6)</f>
        <v>2</v>
      </c>
      <c r="Y6" s="27">
        <f>IF(V6&lt;=X6,0,1)</f>
        <v>0</v>
      </c>
      <c r="Z6" s="18" t="s">
        <v>11</v>
      </c>
      <c r="AA6" s="28">
        <f>IF(X6&lt;=V6,0,1)</f>
        <v>1</v>
      </c>
      <c r="AB6" s="35"/>
    </row>
    <row r="7" spans="1:28" ht="30" customHeight="1" x14ac:dyDescent="0.2">
      <c r="A7" s="6" t="s">
        <v>4</v>
      </c>
      <c r="B7" s="93" t="s">
        <v>61</v>
      </c>
      <c r="C7" s="93" t="s">
        <v>56</v>
      </c>
      <c r="D7" s="43">
        <v>21</v>
      </c>
      <c r="E7" s="13" t="s">
        <v>11</v>
      </c>
      <c r="F7" s="45">
        <v>13</v>
      </c>
      <c r="G7" s="17">
        <f>IF(D7&lt;=F7,0,1)</f>
        <v>1</v>
      </c>
      <c r="H7" s="17">
        <f>IF(F7&lt;=D7,0,1)</f>
        <v>0</v>
      </c>
      <c r="I7" s="43">
        <v>21</v>
      </c>
      <c r="J7" s="13" t="s">
        <v>11</v>
      </c>
      <c r="K7" s="45">
        <v>10</v>
      </c>
      <c r="L7" s="17">
        <f>IF(I7&lt;=K7,0,1)</f>
        <v>1</v>
      </c>
      <c r="M7" s="17">
        <f>IF(K7&lt;=I7,0,1)</f>
        <v>0</v>
      </c>
      <c r="N7" s="43"/>
      <c r="O7" s="13" t="s">
        <v>11</v>
      </c>
      <c r="P7" s="45"/>
      <c r="Q7" s="17">
        <f>IF(N7&lt;=P7,0,1)</f>
        <v>0</v>
      </c>
      <c r="R7" s="17">
        <f>IF(P7&lt;=N7,0,1)</f>
        <v>0</v>
      </c>
      <c r="S7" s="10">
        <f>SUM(D7,I7,N7)</f>
        <v>42</v>
      </c>
      <c r="T7" s="13" t="s">
        <v>11</v>
      </c>
      <c r="U7" s="12">
        <f t="shared" si="0"/>
        <v>23</v>
      </c>
      <c r="V7" s="18">
        <f t="shared" si="0"/>
        <v>2</v>
      </c>
      <c r="W7" s="13" t="s">
        <v>11</v>
      </c>
      <c r="X7" s="18">
        <f>SUM(H7,M7,R7)</f>
        <v>0</v>
      </c>
      <c r="Y7" s="27">
        <f>IF(V7&lt;=X7,0,1)</f>
        <v>1</v>
      </c>
      <c r="Z7" s="18" t="s">
        <v>11</v>
      </c>
      <c r="AA7" s="28">
        <f>IF(X7&lt;=V7,0,1)</f>
        <v>0</v>
      </c>
    </row>
    <row r="8" spans="1:28" ht="29.25" customHeight="1" thickBot="1" x14ac:dyDescent="0.25">
      <c r="A8" s="8" t="s">
        <v>5</v>
      </c>
      <c r="B8" s="94" t="s">
        <v>62</v>
      </c>
      <c r="C8" s="94" t="s">
        <v>57</v>
      </c>
      <c r="D8" s="44">
        <v>13</v>
      </c>
      <c r="E8" s="13" t="s">
        <v>11</v>
      </c>
      <c r="F8" s="46">
        <v>21</v>
      </c>
      <c r="G8" s="17">
        <f>IF(D8&lt;=F8,0,1)</f>
        <v>0</v>
      </c>
      <c r="H8" s="17">
        <f>IF(F8&lt;=D8,0,1)</f>
        <v>1</v>
      </c>
      <c r="I8" s="44">
        <v>8</v>
      </c>
      <c r="J8" s="13" t="s">
        <v>11</v>
      </c>
      <c r="K8" s="46">
        <v>21</v>
      </c>
      <c r="L8" s="17">
        <f>IF(I8&lt;=K8,0,1)</f>
        <v>0</v>
      </c>
      <c r="M8" s="17">
        <f>IF(K8&lt;=I8,0,1)</f>
        <v>1</v>
      </c>
      <c r="N8" s="44"/>
      <c r="O8" s="13" t="s">
        <v>11</v>
      </c>
      <c r="P8" s="46"/>
      <c r="Q8" s="17">
        <f>IF(N8&lt;=P8,0,1)</f>
        <v>0</v>
      </c>
      <c r="R8" s="17">
        <f>IF(P8&lt;=N8,0,1)</f>
        <v>0</v>
      </c>
      <c r="S8" s="15">
        <f>SUM(D8,I8,N8)</f>
        <v>21</v>
      </c>
      <c r="T8" s="29" t="s">
        <v>11</v>
      </c>
      <c r="U8" s="16">
        <f t="shared" si="0"/>
        <v>42</v>
      </c>
      <c r="V8" s="30">
        <f t="shared" si="0"/>
        <v>0</v>
      </c>
      <c r="W8" s="29" t="s">
        <v>11</v>
      </c>
      <c r="X8" s="30">
        <f>SUM(H8,M8,R8)</f>
        <v>2</v>
      </c>
      <c r="Y8" s="31">
        <f>IF(V8&lt;=X8,0,1)</f>
        <v>0</v>
      </c>
      <c r="Z8" s="30" t="s">
        <v>11</v>
      </c>
      <c r="AA8" s="32">
        <f>IF(X8&lt;=V8,0,1)</f>
        <v>1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186</v>
      </c>
      <c r="T9" s="33" t="s">
        <v>11</v>
      </c>
      <c r="U9" s="37">
        <f>SUM(U4:U8)</f>
        <v>195</v>
      </c>
      <c r="V9" s="36">
        <f>SUM(V4:V8)</f>
        <v>5</v>
      </c>
      <c r="W9" s="33" t="s">
        <v>11</v>
      </c>
      <c r="X9" s="37">
        <f>SUM(X4:X8)</f>
        <v>6</v>
      </c>
      <c r="Y9" s="38">
        <f>SUM(Y4:Y8)</f>
        <v>2</v>
      </c>
      <c r="Z9" s="34" t="s">
        <v>11</v>
      </c>
      <c r="AA9" s="37">
        <f>SUM(AA4:AA8)</f>
        <v>3</v>
      </c>
    </row>
    <row r="10" spans="1:28" ht="13.5" thickTop="1" x14ac:dyDescent="0.2"/>
    <row r="11" spans="1:28" ht="46.5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Tapolcai TSE</v>
      </c>
    </row>
    <row r="13" spans="1:28" ht="20.25" x14ac:dyDescent="0.2">
      <c r="F13" s="25" t="str">
        <f>B3</f>
        <v>Veszprémi TSE 2.</v>
      </c>
      <c r="G13" s="23"/>
      <c r="H13" s="22" t="str">
        <f>B3</f>
        <v>Veszprémi TSE 2.</v>
      </c>
      <c r="I13" s="39">
        <f>Y9</f>
        <v>2</v>
      </c>
      <c r="J13" s="24" t="s">
        <v>11</v>
      </c>
      <c r="K13" s="40">
        <f>AA9</f>
        <v>3</v>
      </c>
      <c r="L13" s="23"/>
      <c r="M13" s="23"/>
      <c r="N13" s="26" t="str">
        <f>C3</f>
        <v>Tapolcai TSE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2" spans="1:27" hidden="1" x14ac:dyDescent="0.2"/>
    <row r="23" spans="1:27" hidden="1" x14ac:dyDescent="0.2">
      <c r="A23" t="s">
        <v>26</v>
      </c>
    </row>
    <row r="24" spans="1:27" ht="13.5" hidden="1" thickBot="1" x14ac:dyDescent="0.25"/>
    <row r="25" spans="1:27" ht="30" hidden="1" customHeight="1" thickTop="1" x14ac:dyDescent="0.2">
      <c r="A25" s="4" t="s">
        <v>0</v>
      </c>
      <c r="B25" s="5" t="str">
        <f>B3</f>
        <v>Veszprémi TSE 2.</v>
      </c>
      <c r="C25" s="5" t="str">
        <f>C3</f>
        <v>Tapolcai TSE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 t="shared" ref="U26:V30" si="1">SUM(F26,K26,P26)</f>
        <v>0</v>
      </c>
      <c r="V26" s="18">
        <f>G26+L26+Q26</f>
        <v>0</v>
      </c>
      <c r="W26" s="18" t="s">
        <v>11</v>
      </c>
      <c r="X26" s="18">
        <f>SUM(H26,M26,R26)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 t="shared" si="1"/>
        <v>0</v>
      </c>
      <c r="V27" s="18">
        <f t="shared" si="1"/>
        <v>0</v>
      </c>
      <c r="W27" s="13" t="s">
        <v>11</v>
      </c>
      <c r="X27" s="18">
        <f>SUM(H27,M27,R27)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 t="shared" si="1"/>
        <v>0</v>
      </c>
      <c r="V28" s="18">
        <f t="shared" si="1"/>
        <v>0</v>
      </c>
      <c r="W28" s="13" t="s">
        <v>11</v>
      </c>
      <c r="X28" s="18">
        <f>SUM(H28,M28,R28)</f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 t="shared" si="1"/>
        <v>0</v>
      </c>
      <c r="V29" s="18">
        <f t="shared" si="1"/>
        <v>0</v>
      </c>
      <c r="W29" s="13" t="s">
        <v>11</v>
      </c>
      <c r="X29" s="18">
        <f>SUM(H29,M29,R29)</f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3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 t="shared" si="1"/>
        <v>0</v>
      </c>
      <c r="V30" s="30">
        <f t="shared" si="1"/>
        <v>0</v>
      </c>
      <c r="W30" s="29" t="s">
        <v>11</v>
      </c>
      <c r="X30" s="30">
        <f>SUM(H30,M30,R30)</f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Veszprémi TSE 2.</v>
      </c>
      <c r="G35" s="23"/>
      <c r="H35" s="22" t="str">
        <f>B25</f>
        <v>Veszprémi TSE 2.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Tapolcai TSE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20:O20"/>
    <mergeCell ref="S20:Z20"/>
    <mergeCell ref="S3:U3"/>
    <mergeCell ref="V3:X3"/>
    <mergeCell ref="N3:P3"/>
    <mergeCell ref="D3:F3"/>
    <mergeCell ref="I3:K3"/>
    <mergeCell ref="D42:O42"/>
    <mergeCell ref="S42:Z42"/>
    <mergeCell ref="V25:X25"/>
    <mergeCell ref="D25:F25"/>
    <mergeCell ref="I25:K25"/>
    <mergeCell ref="N25:P25"/>
    <mergeCell ref="S25:U25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75" workbookViewId="0">
      <selection activeCell="P9" sqref="P9"/>
    </sheetView>
  </sheetViews>
  <sheetFormatPr defaultRowHeight="12.75" x14ac:dyDescent="0.2"/>
  <cols>
    <col min="1" max="1" width="16.28515625" customWidth="1"/>
    <col min="2" max="3" width="25.710937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1.85546875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27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5" t="str">
        <f>'csbjk-összesítő'!B7</f>
        <v>Győri TE</v>
      </c>
      <c r="C3" s="5" t="str">
        <f>'csbjk-összesítő'!B10</f>
        <v>Soproni TSE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50</v>
      </c>
      <c r="C4" s="47" t="s">
        <v>45</v>
      </c>
      <c r="D4" s="43">
        <v>21</v>
      </c>
      <c r="E4" s="13" t="s">
        <v>11</v>
      </c>
      <c r="F4" s="45">
        <v>5</v>
      </c>
      <c r="G4" s="17">
        <f>IF(D4&lt;=F4,0,1)</f>
        <v>1</v>
      </c>
      <c r="H4" s="17">
        <f>IF(F4&lt;=D4,0,1)</f>
        <v>0</v>
      </c>
      <c r="I4" s="43">
        <v>21</v>
      </c>
      <c r="J4" s="13" t="s">
        <v>11</v>
      </c>
      <c r="K4" s="45">
        <v>13</v>
      </c>
      <c r="L4" s="17">
        <f>IF(I4&lt;=K4,0,1)</f>
        <v>1</v>
      </c>
      <c r="M4" s="17">
        <f>IF(K4&lt;=I4,0,1)</f>
        <v>0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42</v>
      </c>
      <c r="T4" s="13" t="s">
        <v>11</v>
      </c>
      <c r="U4" s="12">
        <f>SUM(F4,K4,P4)</f>
        <v>18</v>
      </c>
      <c r="V4" s="18">
        <f t="shared" ref="U4:V8" si="0">SUM(G4,L4,Q4)</f>
        <v>2</v>
      </c>
      <c r="W4" s="13" t="s">
        <v>11</v>
      </c>
      <c r="X4" s="18">
        <f>SUM(H4,M4,R4)</f>
        <v>0</v>
      </c>
      <c r="Y4" s="27">
        <f>IF(V4&lt;=X4,0,1)</f>
        <v>1</v>
      </c>
      <c r="Z4" s="18" t="s">
        <v>11</v>
      </c>
      <c r="AA4" s="28">
        <f>IF(X4&lt;=V4,0,1)</f>
        <v>0</v>
      </c>
    </row>
    <row r="5" spans="1:28" ht="30" customHeight="1" x14ac:dyDescent="0.2">
      <c r="A5" s="6" t="s">
        <v>38</v>
      </c>
      <c r="B5" s="47" t="s">
        <v>51</v>
      </c>
      <c r="C5" s="47" t="s">
        <v>46</v>
      </c>
      <c r="D5" s="95">
        <v>21</v>
      </c>
      <c r="E5" s="13" t="s">
        <v>11</v>
      </c>
      <c r="F5" s="45">
        <v>4</v>
      </c>
      <c r="G5" s="17">
        <f>IF(D5&lt;=F5,0,1)</f>
        <v>1</v>
      </c>
      <c r="H5" s="17">
        <f>IF(F5&lt;=D5,0,1)</f>
        <v>0</v>
      </c>
      <c r="I5" s="43">
        <v>21</v>
      </c>
      <c r="J5" s="13" t="s">
        <v>11</v>
      </c>
      <c r="K5" s="45">
        <v>18</v>
      </c>
      <c r="L5" s="17">
        <f>IF(I5&lt;=K5,0,1)</f>
        <v>1</v>
      </c>
      <c r="M5" s="17">
        <f>IF(K5&lt;=I5,0,1)</f>
        <v>0</v>
      </c>
      <c r="N5" s="43"/>
      <c r="O5" s="13" t="s">
        <v>11</v>
      </c>
      <c r="P5" s="45"/>
      <c r="Q5" s="17">
        <f>IF(N5&lt;=P5,0,1)</f>
        <v>0</v>
      </c>
      <c r="R5" s="17">
        <f>IF(P5&lt;=N5,0,1)</f>
        <v>0</v>
      </c>
      <c r="S5" s="10">
        <f>SUM(D5,I5,N5)</f>
        <v>42</v>
      </c>
      <c r="T5" s="13" t="s">
        <v>11</v>
      </c>
      <c r="U5" s="12">
        <f t="shared" si="0"/>
        <v>22</v>
      </c>
      <c r="V5" s="18">
        <f t="shared" si="0"/>
        <v>2</v>
      </c>
      <c r="W5" s="13" t="s">
        <v>11</v>
      </c>
      <c r="X5" s="18">
        <f>SUM(H5,M5,R5)</f>
        <v>0</v>
      </c>
      <c r="Y5" s="27">
        <f>IF(V5&lt;=X5,0,1)</f>
        <v>1</v>
      </c>
      <c r="Z5" s="18" t="s">
        <v>11</v>
      </c>
      <c r="AA5" s="28">
        <f>IF(X5&lt;=V5,0,1)</f>
        <v>0</v>
      </c>
    </row>
    <row r="6" spans="1:28" ht="30" customHeight="1" x14ac:dyDescent="0.2">
      <c r="A6" s="6" t="s">
        <v>3</v>
      </c>
      <c r="B6" s="93" t="s">
        <v>52</v>
      </c>
      <c r="C6" s="93" t="s">
        <v>47</v>
      </c>
      <c r="D6" s="43">
        <v>21</v>
      </c>
      <c r="E6" s="13" t="s">
        <v>11</v>
      </c>
      <c r="F6" s="45">
        <v>17</v>
      </c>
      <c r="G6" s="17">
        <f>IF(D6&lt;=F6,0,1)</f>
        <v>1</v>
      </c>
      <c r="H6" s="17">
        <f>IF(F6&lt;=D6,0,1)</f>
        <v>0</v>
      </c>
      <c r="I6" s="43">
        <v>21</v>
      </c>
      <c r="J6" s="13" t="s">
        <v>11</v>
      </c>
      <c r="K6" s="45">
        <v>10</v>
      </c>
      <c r="L6" s="17">
        <f>IF(I6&lt;=K6,0,1)</f>
        <v>1</v>
      </c>
      <c r="M6" s="17">
        <f>IF(K6&lt;=I6,0,1)</f>
        <v>0</v>
      </c>
      <c r="N6" s="43"/>
      <c r="O6" s="13" t="s">
        <v>11</v>
      </c>
      <c r="P6" s="45"/>
      <c r="Q6" s="17">
        <f>IF(N6&lt;=P6,0,1)</f>
        <v>0</v>
      </c>
      <c r="R6" s="17">
        <f>IF(P6&lt;=N6,0,1)</f>
        <v>0</v>
      </c>
      <c r="S6" s="10">
        <f>SUM(D6,I6,N6)</f>
        <v>42</v>
      </c>
      <c r="T6" s="13" t="s">
        <v>11</v>
      </c>
      <c r="U6" s="12">
        <f t="shared" si="0"/>
        <v>27</v>
      </c>
      <c r="V6" s="18">
        <f t="shared" si="0"/>
        <v>2</v>
      </c>
      <c r="W6" s="13" t="s">
        <v>11</v>
      </c>
      <c r="X6" s="18">
        <f>SUM(H6,M6,R6)</f>
        <v>0</v>
      </c>
      <c r="Y6" s="27">
        <f>IF(V6&lt;=X6,0,1)</f>
        <v>1</v>
      </c>
      <c r="Z6" s="18" t="s">
        <v>11</v>
      </c>
      <c r="AA6" s="28">
        <f>IF(X6&lt;=V6,0,1)</f>
        <v>0</v>
      </c>
      <c r="AB6" s="35"/>
    </row>
    <row r="7" spans="1:28" ht="30" customHeight="1" x14ac:dyDescent="0.2">
      <c r="A7" s="6" t="s">
        <v>4</v>
      </c>
      <c r="B7" s="93" t="s">
        <v>53</v>
      </c>
      <c r="C7" s="93" t="s">
        <v>48</v>
      </c>
      <c r="D7" s="43">
        <v>18</v>
      </c>
      <c r="E7" s="13" t="s">
        <v>11</v>
      </c>
      <c r="F7" s="45">
        <v>21</v>
      </c>
      <c r="G7" s="17">
        <f>IF(D7&lt;=F7,0,1)</f>
        <v>0</v>
      </c>
      <c r="H7" s="17">
        <f>IF(F7&lt;=D7,0,1)</f>
        <v>1</v>
      </c>
      <c r="I7" s="43">
        <v>21</v>
      </c>
      <c r="J7" s="13" t="s">
        <v>11</v>
      </c>
      <c r="K7" s="45">
        <v>9</v>
      </c>
      <c r="L7" s="17">
        <f>IF(I7&lt;=K7,0,1)</f>
        <v>1</v>
      </c>
      <c r="M7" s="17">
        <f>IF(K7&lt;=I7,0,1)</f>
        <v>0</v>
      </c>
      <c r="N7" s="43">
        <v>21</v>
      </c>
      <c r="O7" s="13" t="s">
        <v>11</v>
      </c>
      <c r="P7" s="45">
        <v>18</v>
      </c>
      <c r="Q7" s="17">
        <f>IF(N7&lt;=P7,0,1)</f>
        <v>1</v>
      </c>
      <c r="R7" s="17">
        <f>IF(P7&lt;=N7,0,1)</f>
        <v>0</v>
      </c>
      <c r="S7" s="10">
        <f>SUM(D7,I7,N7)</f>
        <v>60</v>
      </c>
      <c r="T7" s="13" t="s">
        <v>11</v>
      </c>
      <c r="U7" s="12">
        <f t="shared" si="0"/>
        <v>48</v>
      </c>
      <c r="V7" s="18">
        <f t="shared" si="0"/>
        <v>2</v>
      </c>
      <c r="W7" s="13" t="s">
        <v>11</v>
      </c>
      <c r="X7" s="18">
        <f>SUM(H7,M7,R7)</f>
        <v>1</v>
      </c>
      <c r="Y7" s="27">
        <f>IF(V7&lt;=X7,0,1)</f>
        <v>1</v>
      </c>
      <c r="Z7" s="18" t="s">
        <v>11</v>
      </c>
      <c r="AA7" s="28">
        <f>IF(X7&lt;=V7,0,1)</f>
        <v>0</v>
      </c>
    </row>
    <row r="8" spans="1:28" ht="29.25" customHeight="1" thickBot="1" x14ac:dyDescent="0.25">
      <c r="A8" s="8" t="s">
        <v>5</v>
      </c>
      <c r="B8" s="94" t="s">
        <v>54</v>
      </c>
      <c r="C8" s="94" t="s">
        <v>49</v>
      </c>
      <c r="D8" s="44">
        <v>20</v>
      </c>
      <c r="E8" s="13" t="s">
        <v>11</v>
      </c>
      <c r="F8" s="46">
        <v>22</v>
      </c>
      <c r="G8" s="17">
        <f>IF(D8&lt;=F8,0,1)</f>
        <v>0</v>
      </c>
      <c r="H8" s="17">
        <f>IF(F8&lt;=D8,0,1)</f>
        <v>1</v>
      </c>
      <c r="I8" s="44">
        <v>21</v>
      </c>
      <c r="J8" s="13" t="s">
        <v>11</v>
      </c>
      <c r="K8" s="46">
        <v>19</v>
      </c>
      <c r="L8" s="17">
        <f>IF(I8&lt;=K8,0,1)</f>
        <v>1</v>
      </c>
      <c r="M8" s="17">
        <f>IF(K8&lt;=I8,0,1)</f>
        <v>0</v>
      </c>
      <c r="N8" s="44">
        <v>21</v>
      </c>
      <c r="O8" s="13" t="s">
        <v>11</v>
      </c>
      <c r="P8" s="46">
        <v>11</v>
      </c>
      <c r="Q8" s="17">
        <f>IF(N8&lt;=P8,0,1)</f>
        <v>1</v>
      </c>
      <c r="R8" s="17">
        <f>IF(P8&lt;=N8,0,1)</f>
        <v>0</v>
      </c>
      <c r="S8" s="15">
        <f>SUM(D8,I8,N8)</f>
        <v>62</v>
      </c>
      <c r="T8" s="29" t="s">
        <v>11</v>
      </c>
      <c r="U8" s="16">
        <f t="shared" si="0"/>
        <v>52</v>
      </c>
      <c r="V8" s="30">
        <f t="shared" si="0"/>
        <v>2</v>
      </c>
      <c r="W8" s="29" t="s">
        <v>11</v>
      </c>
      <c r="X8" s="30">
        <f>SUM(H8,M8,R8)</f>
        <v>1</v>
      </c>
      <c r="Y8" s="31">
        <f>IF(V8&lt;=X8,0,1)</f>
        <v>1</v>
      </c>
      <c r="Z8" s="30" t="s">
        <v>11</v>
      </c>
      <c r="AA8" s="32">
        <f>IF(X8&lt;=V8,0,1)</f>
        <v>0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248</v>
      </c>
      <c r="T9" s="33" t="s">
        <v>11</v>
      </c>
      <c r="U9" s="37">
        <f>SUM(U4:U8)</f>
        <v>167</v>
      </c>
      <c r="V9" s="36">
        <f>SUM(V4:V8)</f>
        <v>10</v>
      </c>
      <c r="W9" s="33" t="s">
        <v>11</v>
      </c>
      <c r="X9" s="37">
        <f>SUM(X4:X8)</f>
        <v>2</v>
      </c>
      <c r="Y9" s="38">
        <f>SUM(Y4:Y8)</f>
        <v>5</v>
      </c>
      <c r="Z9" s="34" t="s">
        <v>11</v>
      </c>
      <c r="AA9" s="37">
        <f>SUM(AA4:AA8)</f>
        <v>0</v>
      </c>
    </row>
    <row r="10" spans="1:28" ht="13.5" thickTop="1" x14ac:dyDescent="0.2"/>
    <row r="11" spans="1:28" ht="46.5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Győri TE</v>
      </c>
    </row>
    <row r="13" spans="1:28" ht="20.25" x14ac:dyDescent="0.2">
      <c r="F13" s="25" t="str">
        <f>B3</f>
        <v>Győri TE</v>
      </c>
      <c r="G13" s="23"/>
      <c r="H13" s="22" t="str">
        <f>B3</f>
        <v>Győri TE</v>
      </c>
      <c r="I13" s="39">
        <f>Y9</f>
        <v>5</v>
      </c>
      <c r="J13" s="24" t="s">
        <v>11</v>
      </c>
      <c r="K13" s="40">
        <f>AA9</f>
        <v>0</v>
      </c>
      <c r="L13" s="23"/>
      <c r="M13" s="23"/>
      <c r="N13" s="26" t="str">
        <f>C3</f>
        <v>Soproni TSE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2" spans="1:27" hidden="1" x14ac:dyDescent="0.2"/>
    <row r="23" spans="1:27" hidden="1" x14ac:dyDescent="0.2">
      <c r="A23" t="s">
        <v>26</v>
      </c>
    </row>
    <row r="24" spans="1:27" ht="13.5" hidden="1" thickBot="1" x14ac:dyDescent="0.25"/>
    <row r="25" spans="1:27" ht="30" hidden="1" customHeight="1" thickTop="1" x14ac:dyDescent="0.2">
      <c r="A25" s="4" t="s">
        <v>0</v>
      </c>
      <c r="B25" s="5" t="str">
        <f>B3</f>
        <v>Győri TE</v>
      </c>
      <c r="C25" s="5" t="str">
        <f>C3</f>
        <v>Soproni TSE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>SUM(F26,K26,P26)</f>
        <v>0</v>
      </c>
      <c r="V26" s="18">
        <f>G26+L26+Q26</f>
        <v>0</v>
      </c>
      <c r="W26" s="18" t="s">
        <v>11</v>
      </c>
      <c r="X26" s="18">
        <f>SUM(H26,M26,R26)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>SUM(F27,K27,P27)</f>
        <v>0</v>
      </c>
      <c r="V27" s="18">
        <f>SUM(G27,L27,Q27)</f>
        <v>0</v>
      </c>
      <c r="W27" s="13" t="s">
        <v>11</v>
      </c>
      <c r="X27" s="18">
        <f>M27+R27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>SUM(F28,K28,P28)</f>
        <v>0</v>
      </c>
      <c r="V28" s="18">
        <f t="shared" ref="V28:V30" si="1">SUM(G28,L28,Q28)</f>
        <v>0</v>
      </c>
      <c r="W28" s="13" t="s">
        <v>11</v>
      </c>
      <c r="X28" s="18">
        <f>H28+M28+P28</f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>SUM(F29,K29,P29)</f>
        <v>0</v>
      </c>
      <c r="V29" s="18">
        <f t="shared" si="1"/>
        <v>0</v>
      </c>
      <c r="W29" s="13" t="s">
        <v>11</v>
      </c>
      <c r="X29" s="18">
        <f>H29+M29+R29</f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4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>SUM(F30,K30,P30)</f>
        <v>0</v>
      </c>
      <c r="V30" s="30">
        <f t="shared" si="1"/>
        <v>0</v>
      </c>
      <c r="W30" s="29" t="s">
        <v>11</v>
      </c>
      <c r="X30" s="30">
        <f>H30+M30+R30</f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Győri TE</v>
      </c>
      <c r="G35" s="23"/>
      <c r="H35" s="22" t="str">
        <f>B25</f>
        <v>Győri TE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Soproni TSE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20:O20"/>
    <mergeCell ref="S20:Z20"/>
    <mergeCell ref="S3:U3"/>
    <mergeCell ref="V3:X3"/>
    <mergeCell ref="N3:P3"/>
    <mergeCell ref="D3:F3"/>
    <mergeCell ref="I3:K3"/>
    <mergeCell ref="D42:O42"/>
    <mergeCell ref="S42:Z42"/>
    <mergeCell ref="V25:X25"/>
    <mergeCell ref="D25:F25"/>
    <mergeCell ref="I25:K25"/>
    <mergeCell ref="N25:P25"/>
    <mergeCell ref="S25:U25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75" workbookViewId="0">
      <selection activeCell="N8" sqref="N8"/>
    </sheetView>
  </sheetViews>
  <sheetFormatPr defaultRowHeight="12.75" x14ac:dyDescent="0.2"/>
  <cols>
    <col min="1" max="1" width="16.28515625" customWidth="1"/>
    <col min="2" max="2" width="27.7109375" bestFit="1" customWidth="1"/>
    <col min="3" max="3" width="25.710937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1.85546875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26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97" t="str">
        <f>'csbjk-összesítő'!B4</f>
        <v>Veszprémi TSE 2.</v>
      </c>
      <c r="C3" s="5" t="str">
        <f>'csbjk-összesítő'!B10</f>
        <v>Soproni TSE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58</v>
      </c>
      <c r="C4" s="47" t="s">
        <v>64</v>
      </c>
      <c r="D4" s="43">
        <v>11</v>
      </c>
      <c r="E4" s="13" t="s">
        <v>11</v>
      </c>
      <c r="F4" s="45">
        <v>21</v>
      </c>
      <c r="G4" s="17">
        <f>IF(D4&lt;=F4,0,1)</f>
        <v>0</v>
      </c>
      <c r="H4" s="17">
        <f>IF(F4&lt;=D4,0,1)</f>
        <v>1</v>
      </c>
      <c r="I4" s="43">
        <v>16</v>
      </c>
      <c r="J4" s="13" t="s">
        <v>11</v>
      </c>
      <c r="K4" s="45">
        <v>21</v>
      </c>
      <c r="L4" s="17">
        <f>IF(I4&lt;=K4,0,1)</f>
        <v>0</v>
      </c>
      <c r="M4" s="17">
        <f>IF(K4&lt;=I4,0,1)</f>
        <v>1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27</v>
      </c>
      <c r="T4" s="13" t="s">
        <v>11</v>
      </c>
      <c r="U4" s="12">
        <f t="shared" ref="U4:V8" si="0">SUM(F4,K4,P4)</f>
        <v>42</v>
      </c>
      <c r="V4" s="18">
        <f t="shared" si="0"/>
        <v>0</v>
      </c>
      <c r="W4" s="18" t="s">
        <v>11</v>
      </c>
      <c r="X4" s="18">
        <f>SUM(H4,M4,R4)</f>
        <v>2</v>
      </c>
      <c r="Y4" s="27">
        <f>IF(V4&lt;=X4,0,1)</f>
        <v>0</v>
      </c>
      <c r="Z4" s="18" t="s">
        <v>11</v>
      </c>
      <c r="AA4" s="28">
        <f>IF(X4&lt;=V4,0,1)</f>
        <v>1</v>
      </c>
    </row>
    <row r="5" spans="1:28" ht="30" customHeight="1" x14ac:dyDescent="0.2">
      <c r="A5" s="6" t="s">
        <v>38</v>
      </c>
      <c r="B5" s="47" t="s">
        <v>67</v>
      </c>
      <c r="C5" s="47" t="s">
        <v>65</v>
      </c>
      <c r="D5" s="43">
        <v>10</v>
      </c>
      <c r="E5" s="13" t="s">
        <v>11</v>
      </c>
      <c r="F5" s="45">
        <v>21</v>
      </c>
      <c r="G5" s="17">
        <f>IF(D5&lt;=F5,0,1)</f>
        <v>0</v>
      </c>
      <c r="H5" s="17">
        <f>IF(F5&lt;=D5,0,1)</f>
        <v>1</v>
      </c>
      <c r="I5" s="43">
        <v>6</v>
      </c>
      <c r="J5" s="13" t="s">
        <v>11</v>
      </c>
      <c r="K5" s="45">
        <v>21</v>
      </c>
      <c r="L5" s="17">
        <f>IF(I5&lt;=K5,0,1)</f>
        <v>0</v>
      </c>
      <c r="M5" s="17">
        <f>IF(K5&lt;=I5,0,1)</f>
        <v>1</v>
      </c>
      <c r="N5" s="43"/>
      <c r="O5" s="13" t="s">
        <v>11</v>
      </c>
      <c r="P5" s="45"/>
      <c r="Q5" s="17">
        <f>IF(N5&lt;=P5,0,1)</f>
        <v>0</v>
      </c>
      <c r="R5" s="17">
        <f>IF(P5&lt;=N5,0,1)</f>
        <v>0</v>
      </c>
      <c r="S5" s="10">
        <f>SUM(D5,I5,N5)</f>
        <v>16</v>
      </c>
      <c r="T5" s="13" t="s">
        <v>11</v>
      </c>
      <c r="U5" s="12">
        <f t="shared" si="0"/>
        <v>42</v>
      </c>
      <c r="V5" s="18">
        <f t="shared" si="0"/>
        <v>0</v>
      </c>
      <c r="W5" s="13" t="s">
        <v>11</v>
      </c>
      <c r="X5" s="18">
        <f>SUM(H5,M5,R5)</f>
        <v>2</v>
      </c>
      <c r="Y5" s="27">
        <f>IF(V5&lt;=X5,0,1)</f>
        <v>0</v>
      </c>
      <c r="Z5" s="18" t="s">
        <v>11</v>
      </c>
      <c r="AA5" s="28">
        <f>IF(X5&lt;=V5,0,1)</f>
        <v>1</v>
      </c>
    </row>
    <row r="6" spans="1:28" ht="30" customHeight="1" x14ac:dyDescent="0.2">
      <c r="A6" s="6" t="s">
        <v>3</v>
      </c>
      <c r="B6" s="93" t="s">
        <v>68</v>
      </c>
      <c r="C6" s="93" t="s">
        <v>47</v>
      </c>
      <c r="D6" s="43">
        <v>15</v>
      </c>
      <c r="E6" s="13" t="s">
        <v>11</v>
      </c>
      <c r="F6" s="45">
        <v>21</v>
      </c>
      <c r="G6" s="17">
        <f>IF(D6&lt;=F6,0,1)</f>
        <v>0</v>
      </c>
      <c r="H6" s="17">
        <f>IF(F6&lt;=D6,0,1)</f>
        <v>1</v>
      </c>
      <c r="I6" s="43">
        <v>23</v>
      </c>
      <c r="J6" s="13" t="s">
        <v>11</v>
      </c>
      <c r="K6" s="45">
        <v>21</v>
      </c>
      <c r="L6" s="17">
        <f>IF(I6&lt;=K6,0,1)</f>
        <v>1</v>
      </c>
      <c r="M6" s="17">
        <f>IF(K6&lt;=I6,0,1)</f>
        <v>0</v>
      </c>
      <c r="N6" s="43">
        <v>15</v>
      </c>
      <c r="O6" s="13" t="s">
        <v>11</v>
      </c>
      <c r="P6" s="45">
        <v>21</v>
      </c>
      <c r="Q6" s="17">
        <f>IF(N6&lt;=P6,0,1)</f>
        <v>0</v>
      </c>
      <c r="R6" s="17">
        <f>IF(P6&lt;=N6,0,1)</f>
        <v>1</v>
      </c>
      <c r="S6" s="10">
        <f>SUM(D6,I6,N6)</f>
        <v>53</v>
      </c>
      <c r="T6" s="13" t="s">
        <v>11</v>
      </c>
      <c r="U6" s="12">
        <f t="shared" si="0"/>
        <v>63</v>
      </c>
      <c r="V6" s="18">
        <f t="shared" si="0"/>
        <v>1</v>
      </c>
      <c r="W6" s="13" t="s">
        <v>11</v>
      </c>
      <c r="X6" s="18">
        <f>SUM(H6,M6,R6)</f>
        <v>2</v>
      </c>
      <c r="Y6" s="27">
        <f>IF(V6&lt;=X6,0,1)</f>
        <v>0</v>
      </c>
      <c r="Z6" s="18" t="s">
        <v>11</v>
      </c>
      <c r="AA6" s="28">
        <f>IF(X6&lt;=V6,0,1)</f>
        <v>1</v>
      </c>
      <c r="AB6" s="35"/>
    </row>
    <row r="7" spans="1:28" ht="30" customHeight="1" x14ac:dyDescent="0.2">
      <c r="A7" s="6" t="s">
        <v>4</v>
      </c>
      <c r="B7" s="93" t="s">
        <v>61</v>
      </c>
      <c r="C7" s="93" t="s">
        <v>48</v>
      </c>
      <c r="D7" s="43">
        <v>21</v>
      </c>
      <c r="E7" s="13" t="s">
        <v>11</v>
      </c>
      <c r="F7" s="45">
        <v>17</v>
      </c>
      <c r="G7" s="17">
        <f>IF(D7&lt;=F7,0,1)</f>
        <v>1</v>
      </c>
      <c r="H7" s="17">
        <f>IF(F7&lt;=D7,0,1)</f>
        <v>0</v>
      </c>
      <c r="I7" s="43">
        <v>21</v>
      </c>
      <c r="J7" s="13" t="s">
        <v>11</v>
      </c>
      <c r="K7" s="45">
        <v>12</v>
      </c>
      <c r="L7" s="17">
        <f>IF(I7&lt;=K7,0,1)</f>
        <v>1</v>
      </c>
      <c r="M7" s="17">
        <f>IF(K7&lt;=I7,0,1)</f>
        <v>0</v>
      </c>
      <c r="N7" s="43"/>
      <c r="O7" s="13" t="s">
        <v>11</v>
      </c>
      <c r="P7" s="45"/>
      <c r="Q7" s="17">
        <f>IF(N7&lt;=P7,0,1)</f>
        <v>0</v>
      </c>
      <c r="R7" s="17">
        <f>IF(P7&lt;=N7,0,1)</f>
        <v>0</v>
      </c>
      <c r="S7" s="10">
        <f>SUM(D7,I7,N7)</f>
        <v>42</v>
      </c>
      <c r="T7" s="13" t="s">
        <v>11</v>
      </c>
      <c r="U7" s="12">
        <f t="shared" si="0"/>
        <v>29</v>
      </c>
      <c r="V7" s="18">
        <f t="shared" si="0"/>
        <v>2</v>
      </c>
      <c r="W7" s="13" t="s">
        <v>11</v>
      </c>
      <c r="X7" s="18">
        <f>SUM(H7,M7,R7)</f>
        <v>0</v>
      </c>
      <c r="Y7" s="27">
        <f>IF(V7&lt;=X7,0,1)</f>
        <v>1</v>
      </c>
      <c r="Z7" s="18" t="s">
        <v>11</v>
      </c>
      <c r="AA7" s="28">
        <f>IF(X7&lt;=V7,0,1)</f>
        <v>0</v>
      </c>
    </row>
    <row r="8" spans="1:28" ht="29.25" customHeight="1" thickBot="1" x14ac:dyDescent="0.25">
      <c r="A8" s="8" t="s">
        <v>5</v>
      </c>
      <c r="B8" s="94" t="s">
        <v>69</v>
      </c>
      <c r="C8" s="94" t="s">
        <v>66</v>
      </c>
      <c r="D8" s="44">
        <v>15</v>
      </c>
      <c r="E8" s="13" t="s">
        <v>11</v>
      </c>
      <c r="F8" s="46">
        <v>21</v>
      </c>
      <c r="G8" s="17">
        <f>IF(D8&lt;=F8,0,1)</f>
        <v>0</v>
      </c>
      <c r="H8" s="17">
        <f>IF(F8&lt;=D8,0,1)</f>
        <v>1</v>
      </c>
      <c r="I8" s="44">
        <v>18</v>
      </c>
      <c r="J8" s="13" t="s">
        <v>11</v>
      </c>
      <c r="K8" s="46">
        <v>21</v>
      </c>
      <c r="L8" s="17">
        <f>IF(I8&lt;=K8,0,1)</f>
        <v>0</v>
      </c>
      <c r="M8" s="17">
        <f>IF(K8&lt;=I8,0,1)</f>
        <v>1</v>
      </c>
      <c r="N8" s="44"/>
      <c r="O8" s="13" t="s">
        <v>11</v>
      </c>
      <c r="P8" s="46"/>
      <c r="Q8" s="17">
        <f>IF(N8&lt;=P8,0,1)</f>
        <v>0</v>
      </c>
      <c r="R8" s="17">
        <f>IF(P8&lt;=N8,0,1)</f>
        <v>0</v>
      </c>
      <c r="S8" s="15">
        <f>SUM(D8,I8,N8)</f>
        <v>33</v>
      </c>
      <c r="T8" s="29" t="s">
        <v>11</v>
      </c>
      <c r="U8" s="16">
        <f t="shared" si="0"/>
        <v>42</v>
      </c>
      <c r="V8" s="30">
        <f t="shared" si="0"/>
        <v>0</v>
      </c>
      <c r="W8" s="29" t="s">
        <v>11</v>
      </c>
      <c r="X8" s="30">
        <f>SUM(H8,M8,R8)</f>
        <v>2</v>
      </c>
      <c r="Y8" s="31">
        <f>IF(V8&lt;=X8,0,1)</f>
        <v>0</v>
      </c>
      <c r="Z8" s="30" t="s">
        <v>11</v>
      </c>
      <c r="AA8" s="32">
        <f>IF(X8&lt;=V8,0,1)</f>
        <v>1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171</v>
      </c>
      <c r="T9" s="33" t="s">
        <v>11</v>
      </c>
      <c r="U9" s="37">
        <f>SUM(U4:U8)</f>
        <v>218</v>
      </c>
      <c r="V9" s="36">
        <f>SUM(V4:V8)</f>
        <v>3</v>
      </c>
      <c r="W9" s="33" t="s">
        <v>11</v>
      </c>
      <c r="X9" s="37">
        <f>SUM(X4:X8)</f>
        <v>8</v>
      </c>
      <c r="Y9" s="38">
        <f>SUM(Y4:Y8)</f>
        <v>1</v>
      </c>
      <c r="Z9" s="34" t="s">
        <v>11</v>
      </c>
      <c r="AA9" s="37">
        <f>SUM(AA4:AA8)</f>
        <v>4</v>
      </c>
    </row>
    <row r="10" spans="1:28" ht="13.5" thickTop="1" x14ac:dyDescent="0.2"/>
    <row r="11" spans="1:28" ht="48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Soproni TSE</v>
      </c>
    </row>
    <row r="13" spans="1:28" ht="20.25" x14ac:dyDescent="0.2">
      <c r="F13" s="25" t="str">
        <f>B3</f>
        <v>Veszprémi TSE 2.</v>
      </c>
      <c r="G13" s="23"/>
      <c r="H13" s="22" t="str">
        <f>B3</f>
        <v>Veszprémi TSE 2.</v>
      </c>
      <c r="I13" s="39">
        <f>Y9</f>
        <v>1</v>
      </c>
      <c r="J13" s="24" t="s">
        <v>11</v>
      </c>
      <c r="K13" s="40">
        <f>AA9</f>
        <v>4</v>
      </c>
      <c r="L13" s="23"/>
      <c r="M13" s="23"/>
      <c r="N13" s="26" t="str">
        <f>C3</f>
        <v>Soproni TSE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2" spans="1:27" hidden="1" x14ac:dyDescent="0.2"/>
    <row r="23" spans="1:27" hidden="1" x14ac:dyDescent="0.2">
      <c r="A23" t="s">
        <v>26</v>
      </c>
    </row>
    <row r="24" spans="1:27" ht="13.5" hidden="1" thickBot="1" x14ac:dyDescent="0.25"/>
    <row r="25" spans="1:27" ht="30" hidden="1" customHeight="1" thickTop="1" x14ac:dyDescent="0.2">
      <c r="A25" s="4" t="s">
        <v>0</v>
      </c>
      <c r="B25" s="5" t="str">
        <f>B3</f>
        <v>Veszprémi TSE 2.</v>
      </c>
      <c r="C25" s="5" t="str">
        <f>C3</f>
        <v>Soproni TSE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>SUM(F26,K26,P26)</f>
        <v>0</v>
      </c>
      <c r="V26" s="18">
        <f t="shared" ref="V26:V30" si="1">SUM(G26,L26,Q26)</f>
        <v>0</v>
      </c>
      <c r="W26" s="18" t="s">
        <v>11</v>
      </c>
      <c r="X26" s="18">
        <f>H26+M26+R26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>SUM(F27,K27,P27)</f>
        <v>0</v>
      </c>
      <c r="V27" s="18">
        <f t="shared" si="1"/>
        <v>0</v>
      </c>
      <c r="W27" s="13" t="s">
        <v>11</v>
      </c>
      <c r="X27" s="18">
        <f>H27+M27+R27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>SUM(F28,K28,P28)</f>
        <v>0</v>
      </c>
      <c r="V28" s="18">
        <f t="shared" si="1"/>
        <v>0</v>
      </c>
      <c r="W28" s="13" t="s">
        <v>11</v>
      </c>
      <c r="X28" s="18">
        <f t="shared" ref="X28:X30" si="2">H28+M28+R28</f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>SUM(F29,K29,P29)</f>
        <v>0</v>
      </c>
      <c r="V29" s="18">
        <f t="shared" si="1"/>
        <v>0</v>
      </c>
      <c r="W29" s="13" t="s">
        <v>11</v>
      </c>
      <c r="X29" s="18">
        <f t="shared" si="2"/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4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>SUM(F30,K30,P30)</f>
        <v>0</v>
      </c>
      <c r="V30" s="30">
        <f t="shared" si="1"/>
        <v>0</v>
      </c>
      <c r="W30" s="29" t="s">
        <v>11</v>
      </c>
      <c r="X30" s="18">
        <f t="shared" si="2"/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Veszprémi TSE 2.</v>
      </c>
      <c r="G35" s="23"/>
      <c r="H35" s="22" t="str">
        <f>B25</f>
        <v>Veszprémi TSE 2.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Soproni TSE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20:O20"/>
    <mergeCell ref="S20:Z20"/>
    <mergeCell ref="S3:U3"/>
    <mergeCell ref="V3:X3"/>
    <mergeCell ref="N3:P3"/>
    <mergeCell ref="D3:F3"/>
    <mergeCell ref="I3:K3"/>
    <mergeCell ref="D42:O42"/>
    <mergeCell ref="S42:Z42"/>
    <mergeCell ref="V25:X25"/>
    <mergeCell ref="D25:F25"/>
    <mergeCell ref="I25:K25"/>
    <mergeCell ref="N25:P25"/>
    <mergeCell ref="S25:U25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75" workbookViewId="0">
      <selection activeCell="N8" sqref="N8"/>
    </sheetView>
  </sheetViews>
  <sheetFormatPr defaultRowHeight="12.75" x14ac:dyDescent="0.2"/>
  <cols>
    <col min="1" max="1" width="16.28515625" customWidth="1"/>
    <col min="2" max="3" width="25.710937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1.85546875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26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5" t="str">
        <f>'csbjk-összesítő'!B7</f>
        <v>Győri TE</v>
      </c>
      <c r="C3" s="5" t="str">
        <f>'csbjk-összesítő'!B13</f>
        <v>Tapolcai TSE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70</v>
      </c>
      <c r="C4" s="47" t="s">
        <v>63</v>
      </c>
      <c r="D4" s="43">
        <v>21</v>
      </c>
      <c r="E4" s="13" t="s">
        <v>11</v>
      </c>
      <c r="F4" s="45">
        <v>16</v>
      </c>
      <c r="G4" s="17">
        <f>IF(D4&lt;=F4,0,1)</f>
        <v>1</v>
      </c>
      <c r="H4" s="17">
        <f>IF(F4&lt;=D4,0,1)</f>
        <v>0</v>
      </c>
      <c r="I4" s="43">
        <v>21</v>
      </c>
      <c r="J4" s="13" t="s">
        <v>11</v>
      </c>
      <c r="K4" s="45">
        <v>3</v>
      </c>
      <c r="L4" s="17">
        <f>IF(I4&lt;=K4,0,1)</f>
        <v>1</v>
      </c>
      <c r="M4" s="17">
        <f>IF(K4&lt;=I4,0,1)</f>
        <v>0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42</v>
      </c>
      <c r="T4" s="13" t="s">
        <v>11</v>
      </c>
      <c r="U4" s="12">
        <f t="shared" ref="U4:V8" si="0">SUM(F4,K4,P4)</f>
        <v>19</v>
      </c>
      <c r="V4" s="18">
        <f t="shared" si="0"/>
        <v>2</v>
      </c>
      <c r="W4" s="13" t="s">
        <v>11</v>
      </c>
      <c r="X4" s="18">
        <f>SUM(H4,M4,R4)</f>
        <v>0</v>
      </c>
      <c r="Y4" s="27">
        <f>IF(V4&lt;=X4,0,1)</f>
        <v>1</v>
      </c>
      <c r="Z4" s="18" t="s">
        <v>11</v>
      </c>
      <c r="AA4" s="28">
        <f>IF(X4&lt;=V4,0,1)</f>
        <v>0</v>
      </c>
    </row>
    <row r="5" spans="1:28" ht="30" customHeight="1" x14ac:dyDescent="0.2">
      <c r="A5" s="6" t="s">
        <v>38</v>
      </c>
      <c r="B5" s="47" t="s">
        <v>71</v>
      </c>
      <c r="C5" s="47" t="s">
        <v>75</v>
      </c>
      <c r="D5" s="43">
        <v>21</v>
      </c>
      <c r="E5" s="13" t="s">
        <v>11</v>
      </c>
      <c r="F5" s="45">
        <v>15</v>
      </c>
      <c r="G5" s="17">
        <f>IF(D5&lt;=F5,0,1)</f>
        <v>1</v>
      </c>
      <c r="H5" s="17">
        <f>IF(F5&lt;=D5,0,1)</f>
        <v>0</v>
      </c>
      <c r="I5" s="43">
        <v>21</v>
      </c>
      <c r="J5" s="13" t="s">
        <v>11</v>
      </c>
      <c r="K5" s="45">
        <v>10</v>
      </c>
      <c r="L5" s="17">
        <f>IF(I5&lt;=K5,0,1)</f>
        <v>1</v>
      </c>
      <c r="M5" s="17">
        <f>IF(K5&lt;=I5,0,1)</f>
        <v>0</v>
      </c>
      <c r="N5" s="43"/>
      <c r="O5" s="13" t="s">
        <v>11</v>
      </c>
      <c r="P5" s="45"/>
      <c r="Q5" s="17">
        <f>IF(N5&lt;=P5,0,1)</f>
        <v>0</v>
      </c>
      <c r="R5" s="17">
        <f>IF(P5&lt;=N5,0,1)</f>
        <v>0</v>
      </c>
      <c r="S5" s="10">
        <f>SUM(D5,I5,N5)</f>
        <v>42</v>
      </c>
      <c r="T5" s="13" t="s">
        <v>11</v>
      </c>
      <c r="U5" s="12">
        <f t="shared" si="0"/>
        <v>25</v>
      </c>
      <c r="V5" s="18">
        <f t="shared" si="0"/>
        <v>2</v>
      </c>
      <c r="W5" s="13" t="s">
        <v>11</v>
      </c>
      <c r="X5" s="18">
        <f>SUM(H5,M5,R5)</f>
        <v>0</v>
      </c>
      <c r="Y5" s="27">
        <f>IF(V5&lt;=X5,0,1)</f>
        <v>1</v>
      </c>
      <c r="Z5" s="18" t="s">
        <v>11</v>
      </c>
      <c r="AA5" s="28">
        <f>IF(X5&lt;=V5,0,1)</f>
        <v>0</v>
      </c>
    </row>
    <row r="6" spans="1:28" ht="30" customHeight="1" x14ac:dyDescent="0.2">
      <c r="A6" s="6" t="s">
        <v>3</v>
      </c>
      <c r="B6" s="93" t="s">
        <v>72</v>
      </c>
      <c r="C6" s="93" t="s">
        <v>80</v>
      </c>
      <c r="D6" s="43">
        <v>21</v>
      </c>
      <c r="E6" s="13" t="s">
        <v>11</v>
      </c>
      <c r="F6" s="45">
        <v>13</v>
      </c>
      <c r="G6" s="17">
        <f>IF(D6&lt;=F6,0,1)</f>
        <v>1</v>
      </c>
      <c r="H6" s="17">
        <f>IF(F6&lt;=D6,0,1)</f>
        <v>0</v>
      </c>
      <c r="I6" s="43">
        <v>21</v>
      </c>
      <c r="J6" s="13" t="s">
        <v>11</v>
      </c>
      <c r="K6" s="45">
        <v>7</v>
      </c>
      <c r="L6" s="17">
        <f>IF(I6&lt;=K6,0,1)</f>
        <v>1</v>
      </c>
      <c r="M6" s="17">
        <f>IF(K6&lt;=I6,0,1)</f>
        <v>0</v>
      </c>
      <c r="N6" s="43"/>
      <c r="O6" s="13" t="s">
        <v>11</v>
      </c>
      <c r="P6" s="45"/>
      <c r="Q6" s="17">
        <f>IF(N6&lt;=P6,0,1)</f>
        <v>0</v>
      </c>
      <c r="R6" s="17">
        <f>IF(P6&lt;=N6,0,1)</f>
        <v>0</v>
      </c>
      <c r="S6" s="10">
        <f>SUM(D6,I6,N6)</f>
        <v>42</v>
      </c>
      <c r="T6" s="13" t="s">
        <v>11</v>
      </c>
      <c r="U6" s="12">
        <f t="shared" si="0"/>
        <v>20</v>
      </c>
      <c r="V6" s="18">
        <f t="shared" si="0"/>
        <v>2</v>
      </c>
      <c r="W6" s="13" t="s">
        <v>11</v>
      </c>
      <c r="X6" s="18">
        <f>SUM(H6,M6,R6)</f>
        <v>0</v>
      </c>
      <c r="Y6" s="27">
        <f>IF(V6&lt;=X6,0,1)</f>
        <v>1</v>
      </c>
      <c r="Z6" s="18" t="s">
        <v>11</v>
      </c>
      <c r="AA6" s="28">
        <f>IF(X6&lt;=V6,0,1)</f>
        <v>0</v>
      </c>
      <c r="AB6" s="35"/>
    </row>
    <row r="7" spans="1:28" ht="30" customHeight="1" x14ac:dyDescent="0.2">
      <c r="A7" s="6" t="s">
        <v>4</v>
      </c>
      <c r="B7" s="93" t="s">
        <v>53</v>
      </c>
      <c r="C7" s="93" t="s">
        <v>76</v>
      </c>
      <c r="D7" s="43">
        <v>21</v>
      </c>
      <c r="E7" s="13" t="s">
        <v>11</v>
      </c>
      <c r="F7" s="45">
        <v>8</v>
      </c>
      <c r="G7" s="17">
        <f>IF(D7&lt;=F7,0,1)</f>
        <v>1</v>
      </c>
      <c r="H7" s="17">
        <f>IF(F7&lt;=D7,0,1)</f>
        <v>0</v>
      </c>
      <c r="I7" s="43">
        <v>21</v>
      </c>
      <c r="J7" s="13" t="s">
        <v>11</v>
      </c>
      <c r="K7" s="45">
        <v>8</v>
      </c>
      <c r="L7" s="17">
        <f>IF(I7&lt;=K7,0,1)</f>
        <v>1</v>
      </c>
      <c r="M7" s="17">
        <f>IF(K7&lt;=I7,0,1)</f>
        <v>0</v>
      </c>
      <c r="N7" s="43"/>
      <c r="O7" s="13" t="s">
        <v>11</v>
      </c>
      <c r="P7" s="45"/>
      <c r="Q7" s="17">
        <f>IF(N7&lt;=P7,0,1)</f>
        <v>0</v>
      </c>
      <c r="R7" s="17">
        <f>IF(P7&lt;=N7,0,1)</f>
        <v>0</v>
      </c>
      <c r="S7" s="10">
        <f>SUM(D7,I7,N7)</f>
        <v>42</v>
      </c>
      <c r="T7" s="13" t="s">
        <v>11</v>
      </c>
      <c r="U7" s="12">
        <f t="shared" si="0"/>
        <v>16</v>
      </c>
      <c r="V7" s="18">
        <f t="shared" si="0"/>
        <v>2</v>
      </c>
      <c r="W7" s="13" t="s">
        <v>11</v>
      </c>
      <c r="X7" s="18">
        <f>SUM(H7,M7,R7)</f>
        <v>0</v>
      </c>
      <c r="Y7" s="27">
        <f>IF(V7&lt;=X7,0,1)</f>
        <v>1</v>
      </c>
      <c r="Z7" s="18" t="s">
        <v>11</v>
      </c>
      <c r="AA7" s="28">
        <f>IF(X7&lt;=V7,0,1)</f>
        <v>0</v>
      </c>
    </row>
    <row r="8" spans="1:28" ht="29.25" customHeight="1" thickBot="1" x14ac:dyDescent="0.25">
      <c r="A8" s="8" t="s">
        <v>5</v>
      </c>
      <c r="B8" s="94" t="s">
        <v>73</v>
      </c>
      <c r="C8" s="94" t="s">
        <v>77</v>
      </c>
      <c r="D8" s="44">
        <v>21</v>
      </c>
      <c r="E8" s="13" t="s">
        <v>11</v>
      </c>
      <c r="F8" s="46">
        <v>15</v>
      </c>
      <c r="G8" s="17">
        <f>IF(D8&lt;=F8,0,1)</f>
        <v>1</v>
      </c>
      <c r="H8" s="17">
        <f>IF(F8&lt;=D8,0,1)</f>
        <v>0</v>
      </c>
      <c r="I8" s="44">
        <v>21</v>
      </c>
      <c r="J8" s="13" t="s">
        <v>11</v>
      </c>
      <c r="K8" s="46">
        <v>13</v>
      </c>
      <c r="L8" s="17">
        <f>IF(I8&lt;=K8,0,1)</f>
        <v>1</v>
      </c>
      <c r="M8" s="17">
        <f>IF(K8&lt;=I8,0,1)</f>
        <v>0</v>
      </c>
      <c r="N8" s="44"/>
      <c r="O8" s="13" t="s">
        <v>11</v>
      </c>
      <c r="P8" s="46"/>
      <c r="Q8" s="17">
        <f>IF(N8&lt;=P8,0,1)</f>
        <v>0</v>
      </c>
      <c r="R8" s="17">
        <f>IF(P8&lt;=N8,0,1)</f>
        <v>0</v>
      </c>
      <c r="S8" s="15">
        <f>SUM(D8,I8,N8)</f>
        <v>42</v>
      </c>
      <c r="T8" s="29" t="s">
        <v>11</v>
      </c>
      <c r="U8" s="16">
        <f t="shared" si="0"/>
        <v>28</v>
      </c>
      <c r="V8" s="30">
        <f t="shared" si="0"/>
        <v>2</v>
      </c>
      <c r="W8" s="29" t="s">
        <v>11</v>
      </c>
      <c r="X8" s="30">
        <f>SUM(H8,M8,R8)</f>
        <v>0</v>
      </c>
      <c r="Y8" s="31">
        <f>IF(V8&lt;=X8,0,1)</f>
        <v>1</v>
      </c>
      <c r="Z8" s="30" t="s">
        <v>11</v>
      </c>
      <c r="AA8" s="32">
        <f>IF(X8&lt;=V8,0,1)</f>
        <v>0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210</v>
      </c>
      <c r="T9" s="33" t="s">
        <v>11</v>
      </c>
      <c r="U9" s="37">
        <f>SUM(U4:U8)</f>
        <v>108</v>
      </c>
      <c r="V9" s="36">
        <f>SUM(V4:V8)</f>
        <v>10</v>
      </c>
      <c r="W9" s="33" t="s">
        <v>11</v>
      </c>
      <c r="X9" s="37">
        <f>SUM(X4:X8)</f>
        <v>0</v>
      </c>
      <c r="Y9" s="38">
        <f>SUM(Y4:Y8)</f>
        <v>5</v>
      </c>
      <c r="Z9" s="34" t="s">
        <v>11</v>
      </c>
      <c r="AA9" s="37">
        <f>SUM(AA4:AA8)</f>
        <v>0</v>
      </c>
    </row>
    <row r="10" spans="1:28" ht="13.5" thickTop="1" x14ac:dyDescent="0.2"/>
    <row r="11" spans="1:28" ht="46.5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Győri TE</v>
      </c>
    </row>
    <row r="13" spans="1:28" ht="20.25" x14ac:dyDescent="0.2">
      <c r="F13" s="25" t="str">
        <f>B3</f>
        <v>Győri TE</v>
      </c>
      <c r="G13" s="23"/>
      <c r="H13" s="22" t="str">
        <f>B3</f>
        <v>Győri TE</v>
      </c>
      <c r="I13" s="39">
        <f>Y9</f>
        <v>5</v>
      </c>
      <c r="J13" s="24" t="s">
        <v>11</v>
      </c>
      <c r="K13" s="40">
        <f>AA9</f>
        <v>0</v>
      </c>
      <c r="L13" s="23"/>
      <c r="M13" s="23"/>
      <c r="N13" s="26" t="str">
        <f>C3</f>
        <v>Tapolcai TSE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1" spans="1:27" ht="15.75" customHeight="1" x14ac:dyDescent="0.2"/>
    <row r="22" spans="1:27" ht="15.75" hidden="1" customHeight="1" x14ac:dyDescent="0.2"/>
    <row r="23" spans="1:27" ht="15.75" hidden="1" customHeight="1" x14ac:dyDescent="0.2">
      <c r="A23" t="s">
        <v>26</v>
      </c>
    </row>
    <row r="24" spans="1:27" ht="15.75" hidden="1" customHeight="1" thickBot="1" x14ac:dyDescent="0.25"/>
    <row r="25" spans="1:27" ht="30" hidden="1" customHeight="1" thickTop="1" x14ac:dyDescent="0.2">
      <c r="A25" s="4" t="s">
        <v>0</v>
      </c>
      <c r="B25" s="5" t="str">
        <f>B3</f>
        <v>Győri TE</v>
      </c>
      <c r="C25" s="5" t="str">
        <f>C3</f>
        <v>Tapolcai TSE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 t="shared" ref="U26:V30" si="1">SUM(F26,K26,P26)</f>
        <v>0</v>
      </c>
      <c r="V26" s="18">
        <f t="shared" si="1"/>
        <v>0</v>
      </c>
      <c r="W26" s="18" t="s">
        <v>11</v>
      </c>
      <c r="X26" s="18">
        <f>SUM(H26,M26,R26)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 t="shared" si="1"/>
        <v>0</v>
      </c>
      <c r="V27" s="18">
        <f t="shared" si="1"/>
        <v>0</v>
      </c>
      <c r="W27" s="13" t="s">
        <v>11</v>
      </c>
      <c r="X27" s="18">
        <f>SUM(H27,M27,R27)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 t="shared" si="1"/>
        <v>0</v>
      </c>
      <c r="V28" s="18">
        <f t="shared" si="1"/>
        <v>0</v>
      </c>
      <c r="W28" s="13" t="s">
        <v>11</v>
      </c>
      <c r="X28" s="18">
        <f>SUM(H28,M28,R28)</f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 t="shared" si="1"/>
        <v>0</v>
      </c>
      <c r="V29" s="18">
        <f t="shared" si="1"/>
        <v>0</v>
      </c>
      <c r="W29" s="13" t="s">
        <v>11</v>
      </c>
      <c r="X29" s="18">
        <f>SUM(H29,M29,R29)</f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4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 t="shared" si="1"/>
        <v>0</v>
      </c>
      <c r="V30" s="30">
        <f t="shared" si="1"/>
        <v>0</v>
      </c>
      <c r="W30" s="29" t="s">
        <v>11</v>
      </c>
      <c r="X30" s="30">
        <f>SUM(H30,M30,R30)</f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Győri TE</v>
      </c>
      <c r="G35" s="23"/>
      <c r="H35" s="22" t="str">
        <f>B25</f>
        <v>Győri TE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Tapolcai TSE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20:O20"/>
    <mergeCell ref="S20:Z20"/>
    <mergeCell ref="S3:U3"/>
    <mergeCell ref="V3:X3"/>
    <mergeCell ref="N3:P3"/>
    <mergeCell ref="D3:F3"/>
    <mergeCell ref="I3:K3"/>
    <mergeCell ref="D42:O42"/>
    <mergeCell ref="S42:Z42"/>
    <mergeCell ref="V25:X25"/>
    <mergeCell ref="D25:F25"/>
    <mergeCell ref="I25:K25"/>
    <mergeCell ref="N25:P25"/>
    <mergeCell ref="S25:U25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75" workbookViewId="0">
      <selection activeCell="P9" sqref="P9"/>
    </sheetView>
  </sheetViews>
  <sheetFormatPr defaultRowHeight="12.75" x14ac:dyDescent="0.2"/>
  <cols>
    <col min="1" max="1" width="16.28515625" customWidth="1"/>
    <col min="2" max="3" width="25.710937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1.85546875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39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97" t="str">
        <f>'csbjk-összesítő'!B4</f>
        <v>Veszprémi TSE 2.</v>
      </c>
      <c r="C3" s="5" t="str">
        <f>'csbjk-összesítő'!B7</f>
        <v>Győri TE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90</v>
      </c>
      <c r="C4" s="47" t="s">
        <v>50</v>
      </c>
      <c r="D4" s="43">
        <v>9</v>
      </c>
      <c r="E4" s="13" t="s">
        <v>11</v>
      </c>
      <c r="F4" s="45">
        <v>21</v>
      </c>
      <c r="G4" s="17">
        <f>IF(D4&lt;=F4,0,1)</f>
        <v>0</v>
      </c>
      <c r="H4" s="17">
        <f>IF(F4&lt;=D4,0,1)</f>
        <v>1</v>
      </c>
      <c r="I4" s="43">
        <v>12</v>
      </c>
      <c r="J4" s="13" t="s">
        <v>11</v>
      </c>
      <c r="K4" s="45">
        <v>21</v>
      </c>
      <c r="L4" s="17">
        <f>IF(I4&lt;=K4,0,1)</f>
        <v>0</v>
      </c>
      <c r="M4" s="17">
        <f>IF(K4&lt;=I4,0,1)</f>
        <v>1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21</v>
      </c>
      <c r="T4" s="13" t="s">
        <v>11</v>
      </c>
      <c r="U4" s="12">
        <f t="shared" ref="U4:V8" si="0">SUM(F4,K4,P4)</f>
        <v>42</v>
      </c>
      <c r="V4" s="18">
        <f t="shared" si="0"/>
        <v>0</v>
      </c>
      <c r="W4" s="13" t="s">
        <v>11</v>
      </c>
      <c r="X4" s="18">
        <f>SUM(H4,M4,R4)</f>
        <v>2</v>
      </c>
      <c r="Y4" s="27">
        <f>IF(V4&lt;=X4,0,1)</f>
        <v>0</v>
      </c>
      <c r="Z4" s="18" t="s">
        <v>11</v>
      </c>
      <c r="AA4" s="28">
        <f>IF(X4&lt;=V4,0,1)</f>
        <v>1</v>
      </c>
    </row>
    <row r="5" spans="1:28" ht="30" customHeight="1" x14ac:dyDescent="0.2">
      <c r="A5" s="6" t="s">
        <v>38</v>
      </c>
      <c r="B5" s="47" t="s">
        <v>86</v>
      </c>
      <c r="C5" s="47" t="s">
        <v>71</v>
      </c>
      <c r="D5" s="43">
        <v>11</v>
      </c>
      <c r="E5" s="13" t="s">
        <v>11</v>
      </c>
      <c r="F5" s="45">
        <v>21</v>
      </c>
      <c r="G5" s="17">
        <f>IF(D5&lt;=F5,0,1)</f>
        <v>0</v>
      </c>
      <c r="H5" s="17">
        <f>IF(F5&lt;=D5,0,1)</f>
        <v>1</v>
      </c>
      <c r="I5" s="43">
        <v>13</v>
      </c>
      <c r="J5" s="13" t="s">
        <v>11</v>
      </c>
      <c r="K5" s="45">
        <v>21</v>
      </c>
      <c r="L5" s="17">
        <f>IF(I5&lt;=K5,0,1)</f>
        <v>0</v>
      </c>
      <c r="M5" s="17">
        <f>IF(K5&lt;=I5,0,1)</f>
        <v>1</v>
      </c>
      <c r="N5" s="43"/>
      <c r="O5" s="13" t="s">
        <v>11</v>
      </c>
      <c r="P5" s="45"/>
      <c r="Q5" s="17">
        <f>IF(N5&lt;=P5,0,1)</f>
        <v>0</v>
      </c>
      <c r="R5" s="17">
        <f>IF(P5&lt;=N5,0,1)</f>
        <v>0</v>
      </c>
      <c r="S5" s="10">
        <f>SUM(D5,I5,N5)</f>
        <v>24</v>
      </c>
      <c r="T5" s="13" t="s">
        <v>11</v>
      </c>
      <c r="U5" s="12">
        <f t="shared" si="0"/>
        <v>42</v>
      </c>
      <c r="V5" s="18">
        <f t="shared" si="0"/>
        <v>0</v>
      </c>
      <c r="W5" s="13" t="s">
        <v>11</v>
      </c>
      <c r="X5" s="18">
        <f>SUM(H5,M5,R5)</f>
        <v>2</v>
      </c>
      <c r="Y5" s="27">
        <f>IF(V5&lt;=X5,0,1)</f>
        <v>0</v>
      </c>
      <c r="Z5" s="18" t="s">
        <v>11</v>
      </c>
      <c r="AA5" s="28">
        <f>IF(X5&lt;=V5,0,1)</f>
        <v>1</v>
      </c>
    </row>
    <row r="6" spans="1:28" ht="30" customHeight="1" x14ac:dyDescent="0.2">
      <c r="A6" s="6" t="s">
        <v>3</v>
      </c>
      <c r="B6" s="93" t="s">
        <v>87</v>
      </c>
      <c r="C6" s="93" t="s">
        <v>52</v>
      </c>
      <c r="D6" s="43">
        <v>17</v>
      </c>
      <c r="E6" s="13" t="s">
        <v>11</v>
      </c>
      <c r="F6" s="45">
        <v>21</v>
      </c>
      <c r="G6" s="17">
        <f>IF(D6&lt;=F6,0,1)</f>
        <v>0</v>
      </c>
      <c r="H6" s="17">
        <f>IF(F6&lt;=D6,0,1)</f>
        <v>1</v>
      </c>
      <c r="I6" s="43">
        <v>17</v>
      </c>
      <c r="J6" s="13" t="s">
        <v>11</v>
      </c>
      <c r="K6" s="45">
        <v>21</v>
      </c>
      <c r="L6" s="17">
        <f>IF(I6&lt;=K6,0,1)</f>
        <v>0</v>
      </c>
      <c r="M6" s="17">
        <f>IF(K6&lt;=I6,0,1)</f>
        <v>1</v>
      </c>
      <c r="N6" s="43"/>
      <c r="O6" s="13" t="s">
        <v>11</v>
      </c>
      <c r="P6" s="45"/>
      <c r="Q6" s="17">
        <f>IF(N6&lt;=P6,0,1)</f>
        <v>0</v>
      </c>
      <c r="R6" s="17">
        <f>IF(P6&lt;=N6,0,1)</f>
        <v>0</v>
      </c>
      <c r="S6" s="10">
        <f>SUM(D6,I6,N6)</f>
        <v>34</v>
      </c>
      <c r="T6" s="13" t="s">
        <v>11</v>
      </c>
      <c r="U6" s="12">
        <f t="shared" si="0"/>
        <v>42</v>
      </c>
      <c r="V6" s="18">
        <f t="shared" si="0"/>
        <v>0</v>
      </c>
      <c r="W6" s="13" t="s">
        <v>11</v>
      </c>
      <c r="X6" s="18">
        <f>SUM(H6,M6,R6)</f>
        <v>2</v>
      </c>
      <c r="Y6" s="27">
        <f>IF(V6&lt;=X6,0,1)</f>
        <v>0</v>
      </c>
      <c r="Z6" s="18" t="s">
        <v>11</v>
      </c>
      <c r="AA6" s="28">
        <f>IF(X6&lt;=V6,0,1)</f>
        <v>1</v>
      </c>
      <c r="AB6" s="35"/>
    </row>
    <row r="7" spans="1:28" ht="30" customHeight="1" x14ac:dyDescent="0.2">
      <c r="A7" s="6" t="s">
        <v>4</v>
      </c>
      <c r="B7" s="93" t="s">
        <v>88</v>
      </c>
      <c r="C7" s="93" t="s">
        <v>53</v>
      </c>
      <c r="D7" s="43">
        <v>12</v>
      </c>
      <c r="E7" s="13" t="s">
        <v>11</v>
      </c>
      <c r="F7" s="45">
        <v>21</v>
      </c>
      <c r="G7" s="17">
        <f>IF(D7&lt;=F7,0,1)</f>
        <v>0</v>
      </c>
      <c r="H7" s="17">
        <f>IF(F7&lt;=D7,0,1)</f>
        <v>1</v>
      </c>
      <c r="I7" s="43">
        <v>7</v>
      </c>
      <c r="J7" s="13" t="s">
        <v>11</v>
      </c>
      <c r="K7" s="45">
        <v>21</v>
      </c>
      <c r="L7" s="17">
        <f>IF(I7&lt;=K7,0,1)</f>
        <v>0</v>
      </c>
      <c r="M7" s="17">
        <f>IF(K7&lt;=I7,0,1)</f>
        <v>1</v>
      </c>
      <c r="N7" s="43"/>
      <c r="O7" s="13" t="s">
        <v>11</v>
      </c>
      <c r="P7" s="45"/>
      <c r="Q7" s="17">
        <f>IF(N7&lt;=P7,0,1)</f>
        <v>0</v>
      </c>
      <c r="R7" s="17">
        <f>IF(P7&lt;=N7,0,1)</f>
        <v>0</v>
      </c>
      <c r="S7" s="10">
        <f>SUM(D7,I7,N7)</f>
        <v>19</v>
      </c>
      <c r="T7" s="13" t="s">
        <v>11</v>
      </c>
      <c r="U7" s="12">
        <f t="shared" si="0"/>
        <v>42</v>
      </c>
      <c r="V7" s="18">
        <f t="shared" si="0"/>
        <v>0</v>
      </c>
      <c r="W7" s="13" t="s">
        <v>11</v>
      </c>
      <c r="X7" s="18">
        <f>SUM(H7,M7,R7)</f>
        <v>2</v>
      </c>
      <c r="Y7" s="27">
        <f>IF(V7&lt;=X7,0,1)</f>
        <v>0</v>
      </c>
      <c r="Z7" s="18" t="s">
        <v>11</v>
      </c>
      <c r="AA7" s="28">
        <f>IF(X7&lt;=V7,0,1)</f>
        <v>1</v>
      </c>
    </row>
    <row r="8" spans="1:28" ht="29.25" customHeight="1" thickBot="1" x14ac:dyDescent="0.25">
      <c r="A8" s="8" t="s">
        <v>5</v>
      </c>
      <c r="B8" s="94" t="s">
        <v>89</v>
      </c>
      <c r="C8" s="94" t="s">
        <v>73</v>
      </c>
      <c r="D8" s="44">
        <v>20</v>
      </c>
      <c r="E8" s="13" t="s">
        <v>11</v>
      </c>
      <c r="F8" s="46">
        <v>22</v>
      </c>
      <c r="G8" s="17">
        <f>IF(D8&lt;=F8,0,1)</f>
        <v>0</v>
      </c>
      <c r="H8" s="17">
        <f>IF(F8&lt;=D8,0,1)</f>
        <v>1</v>
      </c>
      <c r="I8" s="44">
        <v>21</v>
      </c>
      <c r="J8" s="13" t="s">
        <v>11</v>
      </c>
      <c r="K8" s="46">
        <v>16</v>
      </c>
      <c r="L8" s="17">
        <f>IF(I8&lt;=K8,0,1)</f>
        <v>1</v>
      </c>
      <c r="M8" s="17">
        <f>IF(K8&lt;=I8,0,1)</f>
        <v>0</v>
      </c>
      <c r="N8" s="44">
        <v>14</v>
      </c>
      <c r="O8" s="13" t="s">
        <v>11</v>
      </c>
      <c r="P8" s="46">
        <v>21</v>
      </c>
      <c r="Q8" s="17">
        <f>IF(N8&lt;=P8,0,1)</f>
        <v>0</v>
      </c>
      <c r="R8" s="17">
        <f>IF(P8&lt;=N8,0,1)</f>
        <v>1</v>
      </c>
      <c r="S8" s="15">
        <f>SUM(D8,I8,N8)</f>
        <v>55</v>
      </c>
      <c r="T8" s="29" t="s">
        <v>11</v>
      </c>
      <c r="U8" s="16">
        <f t="shared" si="0"/>
        <v>59</v>
      </c>
      <c r="V8" s="30">
        <f t="shared" si="0"/>
        <v>1</v>
      </c>
      <c r="W8" s="29" t="s">
        <v>11</v>
      </c>
      <c r="X8" s="30">
        <f>SUM(H8,M8,R8)</f>
        <v>2</v>
      </c>
      <c r="Y8" s="31">
        <f>IF(V8&lt;=X8,0,1)</f>
        <v>0</v>
      </c>
      <c r="Z8" s="30" t="s">
        <v>11</v>
      </c>
      <c r="AA8" s="32">
        <f>IF(X8&lt;=V8,0,1)</f>
        <v>1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153</v>
      </c>
      <c r="T9" s="33" t="s">
        <v>11</v>
      </c>
      <c r="U9" s="37">
        <f>SUM(U4:U8)</f>
        <v>227</v>
      </c>
      <c r="V9" s="36">
        <f>SUM(V4:V8)</f>
        <v>1</v>
      </c>
      <c r="W9" s="33" t="s">
        <v>11</v>
      </c>
      <c r="X9" s="37">
        <f>SUM(X4:X8)</f>
        <v>10</v>
      </c>
      <c r="Y9" s="38">
        <f>SUM(Y4:Y8)</f>
        <v>0</v>
      </c>
      <c r="Z9" s="34" t="s">
        <v>11</v>
      </c>
      <c r="AA9" s="37">
        <f>SUM(AA4:AA8)</f>
        <v>5</v>
      </c>
    </row>
    <row r="10" spans="1:28" ht="13.5" thickTop="1" x14ac:dyDescent="0.2"/>
    <row r="11" spans="1:28" ht="46.5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Győri TE</v>
      </c>
    </row>
    <row r="13" spans="1:28" ht="20.25" x14ac:dyDescent="0.2">
      <c r="F13" s="25" t="str">
        <f>B3</f>
        <v>Veszprémi TSE 2.</v>
      </c>
      <c r="G13" s="23"/>
      <c r="H13" s="22" t="str">
        <f>B3</f>
        <v>Veszprémi TSE 2.</v>
      </c>
      <c r="I13" s="39">
        <f>Y9</f>
        <v>0</v>
      </c>
      <c r="J13" s="24" t="s">
        <v>11</v>
      </c>
      <c r="K13" s="40">
        <f>AA9</f>
        <v>5</v>
      </c>
      <c r="L13" s="23"/>
      <c r="M13" s="23"/>
      <c r="N13" s="26" t="str">
        <f>C3</f>
        <v>Győri TE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2" spans="1:27" hidden="1" x14ac:dyDescent="0.2"/>
    <row r="23" spans="1:27" hidden="1" x14ac:dyDescent="0.2">
      <c r="A23" t="s">
        <v>26</v>
      </c>
    </row>
    <row r="24" spans="1:27" ht="13.5" hidden="1" thickBot="1" x14ac:dyDescent="0.25"/>
    <row r="25" spans="1:27" ht="30" hidden="1" customHeight="1" thickTop="1" x14ac:dyDescent="0.2">
      <c r="A25" s="4" t="s">
        <v>0</v>
      </c>
      <c r="B25" s="5" t="str">
        <f>B3</f>
        <v>Veszprémi TSE 2.</v>
      </c>
      <c r="C25" s="5" t="str">
        <f>C3</f>
        <v>Győri TE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>SUM(F26,K26,P26)</f>
        <v>0</v>
      </c>
      <c r="V26" s="18">
        <f>G26+L26+Q26</f>
        <v>0</v>
      </c>
      <c r="W26" s="18" t="s">
        <v>11</v>
      </c>
      <c r="X26" s="18">
        <f>SUM(H26,M26,R26)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>SUM(F27,K27,P27)</f>
        <v>0</v>
      </c>
      <c r="V27" s="18">
        <f t="shared" ref="V27:V30" si="1">G27+L27+Q27</f>
        <v>0</v>
      </c>
      <c r="W27" s="13" t="s">
        <v>11</v>
      </c>
      <c r="X27" s="18">
        <f t="shared" ref="X27:X30" si="2">SUM(H27,M27,R27)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>SUM(F28,K28,P28)</f>
        <v>0</v>
      </c>
      <c r="V28" s="18">
        <f t="shared" si="1"/>
        <v>0</v>
      </c>
      <c r="W28" s="13" t="s">
        <v>11</v>
      </c>
      <c r="X28" s="18">
        <f t="shared" si="2"/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 t="shared" ref="U29" si="3">SUM(F29,K29,P29)</f>
        <v>0</v>
      </c>
      <c r="V29" s="18">
        <f t="shared" si="1"/>
        <v>0</v>
      </c>
      <c r="W29" s="13" t="s">
        <v>11</v>
      </c>
      <c r="X29" s="18">
        <f t="shared" si="2"/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4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>SUM(F30,K30,P30)</f>
        <v>0</v>
      </c>
      <c r="V30" s="18">
        <f t="shared" si="1"/>
        <v>0</v>
      </c>
      <c r="W30" s="29" t="s">
        <v>11</v>
      </c>
      <c r="X30" s="18">
        <f t="shared" si="2"/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Veszprémi TSE 2.</v>
      </c>
      <c r="G35" s="23"/>
      <c r="H35" s="22" t="str">
        <f>B25</f>
        <v>Veszprémi TSE 2.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Győri TE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42:O42"/>
    <mergeCell ref="S42:Z42"/>
    <mergeCell ref="D3:F3"/>
    <mergeCell ref="I3:K3"/>
    <mergeCell ref="V25:X25"/>
    <mergeCell ref="S3:U3"/>
    <mergeCell ref="V3:X3"/>
    <mergeCell ref="N3:P3"/>
    <mergeCell ref="D25:F25"/>
    <mergeCell ref="I25:K25"/>
    <mergeCell ref="N25:P25"/>
    <mergeCell ref="S25:U25"/>
    <mergeCell ref="D20:O20"/>
    <mergeCell ref="S20:Z20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75" workbookViewId="0">
      <selection activeCell="K9" sqref="K9"/>
    </sheetView>
  </sheetViews>
  <sheetFormatPr defaultRowHeight="12.75" x14ac:dyDescent="0.2"/>
  <cols>
    <col min="1" max="1" width="15.5703125" customWidth="1"/>
    <col min="2" max="2" width="25.7109375" customWidth="1"/>
    <col min="3" max="3" width="28.140625" customWidth="1"/>
    <col min="4" max="4" width="4" customWidth="1"/>
    <col min="5" max="5" width="1.85546875" bestFit="1" customWidth="1"/>
    <col min="6" max="6" width="4" customWidth="1"/>
    <col min="7" max="8" width="4" hidden="1" customWidth="1"/>
    <col min="9" max="9" width="4" customWidth="1"/>
    <col min="10" max="10" width="1.85546875" bestFit="1" customWidth="1"/>
    <col min="11" max="11" width="4" customWidth="1"/>
    <col min="12" max="13" width="4" hidden="1" customWidth="1"/>
    <col min="14" max="14" width="4" customWidth="1"/>
    <col min="15" max="15" width="1.85546875" bestFit="1" customWidth="1"/>
    <col min="16" max="16" width="4" customWidth="1"/>
    <col min="17" max="18" width="4" hidden="1" customWidth="1"/>
    <col min="19" max="19" width="6.140625" customWidth="1"/>
    <col min="20" max="20" width="1.85546875" bestFit="1" customWidth="1"/>
    <col min="21" max="21" width="5.5703125" customWidth="1"/>
    <col min="22" max="22" width="4" customWidth="1"/>
    <col min="23" max="23" width="1.85546875" bestFit="1" customWidth="1"/>
    <col min="24" max="24" width="4" customWidth="1"/>
    <col min="25" max="25" width="5.7109375" customWidth="1"/>
    <col min="26" max="26" width="1.85546875" style="19" customWidth="1"/>
    <col min="27" max="27" width="5.7109375" customWidth="1"/>
  </cols>
  <sheetData>
    <row r="1" spans="1:28" ht="15.75" customHeight="1" x14ac:dyDescent="0.2">
      <c r="A1" t="s">
        <v>40</v>
      </c>
    </row>
    <row r="2" spans="1:28" ht="15.75" customHeight="1" thickBot="1" x14ac:dyDescent="0.25"/>
    <row r="3" spans="1:28" ht="30" customHeight="1" thickTop="1" x14ac:dyDescent="0.2">
      <c r="A3" s="4" t="s">
        <v>0</v>
      </c>
      <c r="B3" s="5" t="str">
        <f>'csbjk-összesítő'!B10</f>
        <v>Soproni TSE</v>
      </c>
      <c r="C3" s="5" t="str">
        <f>'csbjk-összesítő'!B13</f>
        <v>Tapolcai TSE</v>
      </c>
      <c r="D3" s="130" t="s">
        <v>12</v>
      </c>
      <c r="E3" s="131"/>
      <c r="F3" s="132"/>
      <c r="G3" s="3"/>
      <c r="H3" s="3"/>
      <c r="I3" s="130" t="s">
        <v>13</v>
      </c>
      <c r="J3" s="131"/>
      <c r="K3" s="132"/>
      <c r="L3" s="3"/>
      <c r="M3" s="3"/>
      <c r="N3" s="130" t="s">
        <v>14</v>
      </c>
      <c r="O3" s="131"/>
      <c r="P3" s="132"/>
      <c r="Q3" s="3"/>
      <c r="R3" s="3"/>
      <c r="S3" s="130" t="s">
        <v>2</v>
      </c>
      <c r="T3" s="131"/>
      <c r="U3" s="132"/>
      <c r="V3" s="130" t="s">
        <v>1</v>
      </c>
      <c r="W3" s="131"/>
      <c r="X3" s="132"/>
      <c r="Y3" s="3" t="s">
        <v>0</v>
      </c>
      <c r="Z3" s="3"/>
      <c r="AA3" s="9"/>
    </row>
    <row r="4" spans="1:28" ht="30" customHeight="1" x14ac:dyDescent="0.2">
      <c r="A4" s="6" t="s">
        <v>37</v>
      </c>
      <c r="B4" s="47" t="s">
        <v>78</v>
      </c>
      <c r="C4" s="47" t="s">
        <v>74</v>
      </c>
      <c r="D4" s="43">
        <v>21</v>
      </c>
      <c r="E4" s="13" t="s">
        <v>11</v>
      </c>
      <c r="F4" s="45">
        <v>10</v>
      </c>
      <c r="G4" s="17">
        <f>IF(D4&lt;=F4,0,1)</f>
        <v>1</v>
      </c>
      <c r="H4" s="17">
        <f>IF(F4&lt;=D4,0,1)</f>
        <v>0</v>
      </c>
      <c r="I4" s="43">
        <v>21</v>
      </c>
      <c r="J4" s="13" t="s">
        <v>11</v>
      </c>
      <c r="K4" s="45">
        <v>8</v>
      </c>
      <c r="L4" s="17">
        <f>IF(I4&lt;=K4,0,1)</f>
        <v>1</v>
      </c>
      <c r="M4" s="17">
        <f>IF(K4&lt;=I4,0,1)</f>
        <v>0</v>
      </c>
      <c r="N4" s="43"/>
      <c r="O4" s="13" t="s">
        <v>11</v>
      </c>
      <c r="P4" s="45"/>
      <c r="Q4" s="17">
        <f>IF(N4&lt;=P4,0,1)</f>
        <v>0</v>
      </c>
      <c r="R4" s="17">
        <f>IF(P4&lt;=N4,0,1)</f>
        <v>0</v>
      </c>
      <c r="S4" s="10">
        <f>SUM(D4,I4,N4)</f>
        <v>42</v>
      </c>
      <c r="T4" s="13" t="s">
        <v>11</v>
      </c>
      <c r="U4" s="12">
        <f t="shared" ref="U4:V8" si="0">SUM(F4,K4,P4)</f>
        <v>18</v>
      </c>
      <c r="V4" s="18">
        <f t="shared" si="0"/>
        <v>2</v>
      </c>
      <c r="W4" s="13" t="s">
        <v>11</v>
      </c>
      <c r="X4" s="18">
        <f>SUM(H4,M4,R4)</f>
        <v>0</v>
      </c>
      <c r="Y4" s="27">
        <f>IF(V4&lt;=X4,0,1)</f>
        <v>1</v>
      </c>
      <c r="Z4" s="18" t="s">
        <v>11</v>
      </c>
      <c r="AA4" s="28">
        <f>IF(X4&lt;=V4,0,1)</f>
        <v>0</v>
      </c>
    </row>
    <row r="5" spans="1:28" ht="30" customHeight="1" x14ac:dyDescent="0.2">
      <c r="A5" s="6" t="s">
        <v>38</v>
      </c>
      <c r="B5" s="47" t="s">
        <v>81</v>
      </c>
      <c r="C5" s="47" t="s">
        <v>82</v>
      </c>
      <c r="D5" s="43">
        <v>21</v>
      </c>
      <c r="E5" s="13" t="s">
        <v>11</v>
      </c>
      <c r="F5" s="45">
        <v>5</v>
      </c>
      <c r="G5" s="17">
        <f>IF(D5&lt;=F5,0,1)</f>
        <v>1</v>
      </c>
      <c r="H5" s="17">
        <f>IF(F5&lt;=D5,0,1)</f>
        <v>0</v>
      </c>
      <c r="I5" s="43">
        <v>21</v>
      </c>
      <c r="J5" s="13" t="s">
        <v>11</v>
      </c>
      <c r="K5" s="45">
        <v>2</v>
      </c>
      <c r="L5" s="17">
        <f>IF(I5&lt;=K5,0,1)</f>
        <v>1</v>
      </c>
      <c r="M5" s="17">
        <f>IF(K5&lt;=I5,0,1)</f>
        <v>0</v>
      </c>
      <c r="N5" s="43"/>
      <c r="O5" s="13" t="s">
        <v>11</v>
      </c>
      <c r="P5" s="45"/>
      <c r="Q5" s="17">
        <f>IF(N5&lt;=P5,0,1)</f>
        <v>0</v>
      </c>
      <c r="R5" s="17">
        <f>IF(P5&lt;=N5,0,1)</f>
        <v>0</v>
      </c>
      <c r="S5" s="10">
        <f>SUM(D5,I5,N5)</f>
        <v>42</v>
      </c>
      <c r="T5" s="13" t="s">
        <v>11</v>
      </c>
      <c r="U5" s="12">
        <f t="shared" si="0"/>
        <v>7</v>
      </c>
      <c r="V5" s="18">
        <f t="shared" si="0"/>
        <v>2</v>
      </c>
      <c r="W5" s="13" t="s">
        <v>11</v>
      </c>
      <c r="X5" s="18">
        <f>SUM(H5,M5,R5)</f>
        <v>0</v>
      </c>
      <c r="Y5" s="27">
        <f>IF(V5&lt;=X5,0,1)</f>
        <v>1</v>
      </c>
      <c r="Z5" s="18" t="s">
        <v>11</v>
      </c>
      <c r="AA5" s="28">
        <f>IF(X5&lt;=V5,0,1)</f>
        <v>0</v>
      </c>
    </row>
    <row r="6" spans="1:28" ht="30" customHeight="1" x14ac:dyDescent="0.2">
      <c r="A6" s="6" t="s">
        <v>3</v>
      </c>
      <c r="B6" s="93" t="s">
        <v>79</v>
      </c>
      <c r="C6" s="93" t="s">
        <v>83</v>
      </c>
      <c r="D6" s="43">
        <v>21</v>
      </c>
      <c r="E6" s="13" t="s">
        <v>11</v>
      </c>
      <c r="F6" s="45">
        <v>17</v>
      </c>
      <c r="G6" s="17">
        <f>IF(D6&lt;=F6,0,1)</f>
        <v>1</v>
      </c>
      <c r="H6" s="17">
        <f>IF(F6&lt;=D6,0,1)</f>
        <v>0</v>
      </c>
      <c r="I6" s="43">
        <v>21</v>
      </c>
      <c r="J6" s="13" t="s">
        <v>11</v>
      </c>
      <c r="K6" s="45">
        <v>8</v>
      </c>
      <c r="L6" s="17">
        <f>IF(I6&lt;=K6,0,1)</f>
        <v>1</v>
      </c>
      <c r="M6" s="17">
        <f>IF(K6&lt;=I6,0,1)</f>
        <v>0</v>
      </c>
      <c r="N6" s="43"/>
      <c r="O6" s="13" t="s">
        <v>11</v>
      </c>
      <c r="P6" s="45"/>
      <c r="Q6" s="17">
        <f>IF(N6&lt;=P6,0,1)</f>
        <v>0</v>
      </c>
      <c r="R6" s="17">
        <f>IF(P6&lt;=N6,0,1)</f>
        <v>0</v>
      </c>
      <c r="S6" s="10">
        <f>SUM(D6,I6,N6)</f>
        <v>42</v>
      </c>
      <c r="T6" s="13" t="s">
        <v>11</v>
      </c>
      <c r="U6" s="12">
        <f t="shared" si="0"/>
        <v>25</v>
      </c>
      <c r="V6" s="18">
        <f t="shared" si="0"/>
        <v>2</v>
      </c>
      <c r="W6" s="13" t="s">
        <v>11</v>
      </c>
      <c r="X6" s="18">
        <f>SUM(H6,M6,R6)</f>
        <v>0</v>
      </c>
      <c r="Y6" s="27">
        <f>IF(V6&lt;=X6,0,1)</f>
        <v>1</v>
      </c>
      <c r="Z6" s="18" t="s">
        <v>11</v>
      </c>
      <c r="AA6" s="28">
        <f>IF(X6&lt;=V6,0,1)</f>
        <v>0</v>
      </c>
      <c r="AB6" s="35"/>
    </row>
    <row r="7" spans="1:28" ht="30" customHeight="1" x14ac:dyDescent="0.2">
      <c r="A7" s="6" t="s">
        <v>4</v>
      </c>
      <c r="B7" s="93" t="s">
        <v>48</v>
      </c>
      <c r="C7" s="93" t="s">
        <v>84</v>
      </c>
      <c r="D7" s="43">
        <v>21</v>
      </c>
      <c r="E7" s="13" t="s">
        <v>11</v>
      </c>
      <c r="F7" s="45">
        <v>13</v>
      </c>
      <c r="G7" s="17">
        <f>IF(D7&lt;=F7,0,1)</f>
        <v>1</v>
      </c>
      <c r="H7" s="17">
        <f>IF(F7&lt;=D7,0,1)</f>
        <v>0</v>
      </c>
      <c r="I7" s="43">
        <v>21</v>
      </c>
      <c r="J7" s="13" t="s">
        <v>11</v>
      </c>
      <c r="K7" s="45">
        <v>10</v>
      </c>
      <c r="L7" s="17">
        <f>IF(I7&lt;=K7,0,1)</f>
        <v>1</v>
      </c>
      <c r="M7" s="17">
        <f>IF(K7&lt;=I7,0,1)</f>
        <v>0</v>
      </c>
      <c r="N7" s="43"/>
      <c r="O7" s="13" t="s">
        <v>11</v>
      </c>
      <c r="P7" s="45"/>
      <c r="Q7" s="17">
        <f>IF(N7&lt;=P7,0,1)</f>
        <v>0</v>
      </c>
      <c r="R7" s="17">
        <f>IF(P7&lt;=N7,0,1)</f>
        <v>0</v>
      </c>
      <c r="S7" s="10">
        <f>SUM(D7,I7,N7)</f>
        <v>42</v>
      </c>
      <c r="T7" s="13" t="s">
        <v>11</v>
      </c>
      <c r="U7" s="12">
        <f t="shared" si="0"/>
        <v>23</v>
      </c>
      <c r="V7" s="18">
        <f t="shared" si="0"/>
        <v>2</v>
      </c>
      <c r="W7" s="13" t="s">
        <v>11</v>
      </c>
      <c r="X7" s="18">
        <f>SUM(H7,M7,R7)</f>
        <v>0</v>
      </c>
      <c r="Y7" s="27">
        <f>IF(V7&lt;=X7,0,1)</f>
        <v>1</v>
      </c>
      <c r="Z7" s="18" t="s">
        <v>11</v>
      </c>
      <c r="AA7" s="28">
        <f>IF(X7&lt;=V7,0,1)</f>
        <v>0</v>
      </c>
    </row>
    <row r="8" spans="1:28" ht="29.25" customHeight="1" thickBot="1" x14ac:dyDescent="0.25">
      <c r="A8" s="8" t="s">
        <v>5</v>
      </c>
      <c r="B8" s="94" t="s">
        <v>66</v>
      </c>
      <c r="C8" s="94" t="s">
        <v>85</v>
      </c>
      <c r="D8" s="44">
        <v>18</v>
      </c>
      <c r="E8" s="13" t="s">
        <v>11</v>
      </c>
      <c r="F8" s="46">
        <v>21</v>
      </c>
      <c r="G8" s="17">
        <f>IF(D8&lt;=F8,0,1)</f>
        <v>0</v>
      </c>
      <c r="H8" s="17">
        <f>IF(F8&lt;=D8,0,1)</f>
        <v>1</v>
      </c>
      <c r="I8" s="44">
        <v>21</v>
      </c>
      <c r="J8" s="13" t="s">
        <v>11</v>
      </c>
      <c r="K8" s="46">
        <v>23</v>
      </c>
      <c r="L8" s="17">
        <f>IF(I8&lt;=K8,0,1)</f>
        <v>0</v>
      </c>
      <c r="M8" s="17">
        <f>IF(K8&lt;=I8,0,1)</f>
        <v>1</v>
      </c>
      <c r="N8" s="44"/>
      <c r="O8" s="13" t="s">
        <v>11</v>
      </c>
      <c r="P8" s="46"/>
      <c r="Q8" s="17">
        <f>IF(N8&lt;=P8,0,1)</f>
        <v>0</v>
      </c>
      <c r="R8" s="17">
        <f>IF(P8&lt;=N8,0,1)</f>
        <v>0</v>
      </c>
      <c r="S8" s="15">
        <f>SUM(D8,I8,N8)</f>
        <v>39</v>
      </c>
      <c r="T8" s="29" t="s">
        <v>11</v>
      </c>
      <c r="U8" s="16">
        <f t="shared" si="0"/>
        <v>44</v>
      </c>
      <c r="V8" s="30">
        <f t="shared" si="0"/>
        <v>0</v>
      </c>
      <c r="W8" s="29" t="s">
        <v>11</v>
      </c>
      <c r="X8" s="30">
        <f>SUM(H8,M8,R8)</f>
        <v>2</v>
      </c>
      <c r="Y8" s="31">
        <f>IF(V8&lt;=X8,0,1)</f>
        <v>0</v>
      </c>
      <c r="Z8" s="30" t="s">
        <v>11</v>
      </c>
      <c r="AA8" s="32">
        <f>IF(X8&lt;=V8,0,1)</f>
        <v>1</v>
      </c>
    </row>
    <row r="9" spans="1:28" ht="28.5" customHeight="1" thickTop="1" thickBot="1" x14ac:dyDescent="0.25">
      <c r="A9" s="7" t="s">
        <v>6</v>
      </c>
      <c r="B9" s="11"/>
      <c r="C9" s="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4"/>
      <c r="R9" s="14"/>
      <c r="S9" s="36">
        <f>SUM(S4:S8)</f>
        <v>207</v>
      </c>
      <c r="T9" s="33" t="s">
        <v>11</v>
      </c>
      <c r="U9" s="37">
        <f>SUM(U4:U8)</f>
        <v>117</v>
      </c>
      <c r="V9" s="36">
        <f>SUM(V4:V8)</f>
        <v>8</v>
      </c>
      <c r="W9" s="33" t="s">
        <v>11</v>
      </c>
      <c r="X9" s="37">
        <f>SUM(X4:X8)</f>
        <v>2</v>
      </c>
      <c r="Y9" s="38">
        <f>SUM(Y4:Y8)</f>
        <v>4</v>
      </c>
      <c r="Z9" s="34" t="s">
        <v>11</v>
      </c>
      <c r="AA9" s="37">
        <f>SUM(AA4:AA8)</f>
        <v>1</v>
      </c>
    </row>
    <row r="10" spans="1:28" ht="13.5" thickTop="1" x14ac:dyDescent="0.2"/>
    <row r="11" spans="1:28" ht="46.5" customHeight="1" x14ac:dyDescent="0.2">
      <c r="D11" s="19"/>
      <c r="Z11"/>
    </row>
    <row r="12" spans="1:28" ht="15" x14ac:dyDescent="0.2">
      <c r="P12" s="21" t="str">
        <f>IF(Y9=AA9,"A mérközés döntetlenre áll       ","A mérközés győztes csapata:  ")</f>
        <v xml:space="preserve">A mérközés győztes csapata:  </v>
      </c>
      <c r="S12" s="1" t="str">
        <f>IF(Y9=AA9," ",IF(Y9&lt;AA9,C3,B3))</f>
        <v>Soproni TSE</v>
      </c>
    </row>
    <row r="13" spans="1:28" ht="20.25" x14ac:dyDescent="0.2">
      <c r="F13" s="25" t="str">
        <f>B3</f>
        <v>Soproni TSE</v>
      </c>
      <c r="G13" s="23"/>
      <c r="H13" s="22" t="str">
        <f>B3</f>
        <v>Soproni TSE</v>
      </c>
      <c r="I13" s="39">
        <f>Y9</f>
        <v>4</v>
      </c>
      <c r="J13" s="24" t="s">
        <v>11</v>
      </c>
      <c r="K13" s="40">
        <f>AA9</f>
        <v>1</v>
      </c>
      <c r="L13" s="23"/>
      <c r="M13" s="23"/>
      <c r="N13" s="26" t="str">
        <f>C3</f>
        <v>Tapolcai TSE</v>
      </c>
    </row>
    <row r="14" spans="1:28" ht="15" x14ac:dyDescent="0.2">
      <c r="B14" s="1"/>
      <c r="H14" s="1"/>
      <c r="J14" s="20" t="s">
        <v>7</v>
      </c>
    </row>
    <row r="15" spans="1:28" ht="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9" spans="1:27" ht="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S19" s="1"/>
      <c r="T19" s="1"/>
      <c r="U19" s="1"/>
      <c r="V19" s="1"/>
      <c r="W19" s="1"/>
      <c r="X19" s="1"/>
      <c r="Y19" s="1"/>
      <c r="Z19" s="1"/>
    </row>
    <row r="20" spans="1:27" ht="15" x14ac:dyDescent="0.2">
      <c r="B20" s="2" t="s">
        <v>8</v>
      </c>
      <c r="C20" s="1"/>
      <c r="D20" s="129" t="s">
        <v>9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S20" s="129" t="s">
        <v>10</v>
      </c>
      <c r="T20" s="129"/>
      <c r="U20" s="129"/>
      <c r="V20" s="129"/>
      <c r="W20" s="129"/>
      <c r="X20" s="129"/>
      <c r="Y20" s="129"/>
      <c r="Z20" s="129"/>
    </row>
    <row r="22" spans="1:27" hidden="1" x14ac:dyDescent="0.2"/>
    <row r="23" spans="1:27" hidden="1" x14ac:dyDescent="0.2">
      <c r="A23" t="s">
        <v>26</v>
      </c>
    </row>
    <row r="24" spans="1:27" ht="13.5" hidden="1" thickBot="1" x14ac:dyDescent="0.25"/>
    <row r="25" spans="1:27" ht="30" hidden="1" customHeight="1" thickTop="1" x14ac:dyDescent="0.2">
      <c r="A25" s="4" t="s">
        <v>0</v>
      </c>
      <c r="B25" s="5" t="str">
        <f>B3</f>
        <v>Soproni TSE</v>
      </c>
      <c r="C25" s="5" t="str">
        <f>C3</f>
        <v>Tapolcai TSE</v>
      </c>
      <c r="D25" s="130" t="s">
        <v>12</v>
      </c>
      <c r="E25" s="131"/>
      <c r="F25" s="132"/>
      <c r="G25" s="3"/>
      <c r="H25" s="3"/>
      <c r="I25" s="130" t="s">
        <v>13</v>
      </c>
      <c r="J25" s="131"/>
      <c r="K25" s="132"/>
      <c r="L25" s="3"/>
      <c r="M25" s="3"/>
      <c r="N25" s="130" t="s">
        <v>14</v>
      </c>
      <c r="O25" s="131"/>
      <c r="P25" s="132"/>
      <c r="Q25" s="3"/>
      <c r="R25" s="3"/>
      <c r="S25" s="130" t="s">
        <v>2</v>
      </c>
      <c r="T25" s="131"/>
      <c r="U25" s="132"/>
      <c r="V25" s="130" t="s">
        <v>1</v>
      </c>
      <c r="W25" s="131"/>
      <c r="X25" s="132"/>
      <c r="Y25" s="3" t="s">
        <v>0</v>
      </c>
      <c r="Z25" s="3"/>
      <c r="AA25" s="9"/>
    </row>
    <row r="26" spans="1:27" ht="30" hidden="1" customHeight="1" x14ac:dyDescent="0.2">
      <c r="A26" s="6" t="s">
        <v>37</v>
      </c>
      <c r="B26" s="47"/>
      <c r="C26" s="47"/>
      <c r="D26" s="43"/>
      <c r="E26" s="13" t="s">
        <v>11</v>
      </c>
      <c r="F26" s="45"/>
      <c r="G26" s="17">
        <f>IF(D26&lt;=F26,0,1)</f>
        <v>0</v>
      </c>
      <c r="H26" s="17">
        <f>IF(F26&lt;=D26,0,1)</f>
        <v>0</v>
      </c>
      <c r="I26" s="43"/>
      <c r="J26" s="13" t="s">
        <v>11</v>
      </c>
      <c r="K26" s="45"/>
      <c r="L26" s="17">
        <f>IF(I26&lt;=K26,0,1)</f>
        <v>0</v>
      </c>
      <c r="M26" s="17">
        <f>IF(K26&lt;=I26,0,1)</f>
        <v>0</v>
      </c>
      <c r="N26" s="43"/>
      <c r="O26" s="13" t="s">
        <v>11</v>
      </c>
      <c r="P26" s="45"/>
      <c r="Q26" s="17">
        <f>IF(N26&lt;=P26,0,1)</f>
        <v>0</v>
      </c>
      <c r="R26" s="17">
        <f>IF(P26&lt;=N26,0,1)</f>
        <v>0</v>
      </c>
      <c r="S26" s="10">
        <f>SUM(D26,I26,N26)</f>
        <v>0</v>
      </c>
      <c r="T26" s="13" t="s">
        <v>11</v>
      </c>
      <c r="U26" s="12">
        <f t="shared" ref="U26:V30" si="1">SUM(F26,K26,P26)</f>
        <v>0</v>
      </c>
      <c r="V26" s="18">
        <f t="shared" si="1"/>
        <v>0</v>
      </c>
      <c r="W26" s="18" t="s">
        <v>11</v>
      </c>
      <c r="X26" s="18">
        <f>SUM(H26,M26,R26)</f>
        <v>0</v>
      </c>
      <c r="Y26" s="27">
        <f>IF(V26&lt;=X26,0,1)</f>
        <v>0</v>
      </c>
      <c r="Z26" s="18" t="s">
        <v>11</v>
      </c>
      <c r="AA26" s="28">
        <f>IF(X26&lt;=V26,0,1)</f>
        <v>0</v>
      </c>
    </row>
    <row r="27" spans="1:27" ht="30" hidden="1" customHeight="1" x14ac:dyDescent="0.2">
      <c r="A27" s="6" t="s">
        <v>38</v>
      </c>
      <c r="B27" s="47"/>
      <c r="C27" s="47"/>
      <c r="D27" s="43"/>
      <c r="E27" s="13" t="s">
        <v>11</v>
      </c>
      <c r="F27" s="45"/>
      <c r="G27" s="17">
        <f>IF(D27&lt;=F27,0,1)</f>
        <v>0</v>
      </c>
      <c r="H27" s="17">
        <f>IF(F27&lt;=D27,0,1)</f>
        <v>0</v>
      </c>
      <c r="I27" s="43"/>
      <c r="J27" s="13" t="s">
        <v>11</v>
      </c>
      <c r="K27" s="45"/>
      <c r="L27" s="17">
        <f>IF(I27&lt;=K27,0,1)</f>
        <v>0</v>
      </c>
      <c r="M27" s="17">
        <f>IF(K27&lt;=I27,0,1)</f>
        <v>0</v>
      </c>
      <c r="N27" s="43"/>
      <c r="O27" s="13" t="s">
        <v>11</v>
      </c>
      <c r="P27" s="45"/>
      <c r="Q27" s="17">
        <f>IF(N27&lt;=P27,0,1)</f>
        <v>0</v>
      </c>
      <c r="R27" s="17">
        <f>IF(P27&lt;=N27,0,1)</f>
        <v>0</v>
      </c>
      <c r="S27" s="10">
        <f>SUM(D27,I27,N27)</f>
        <v>0</v>
      </c>
      <c r="T27" s="13" t="s">
        <v>11</v>
      </c>
      <c r="U27" s="12">
        <f t="shared" si="1"/>
        <v>0</v>
      </c>
      <c r="V27" s="18">
        <f t="shared" si="1"/>
        <v>0</v>
      </c>
      <c r="W27" s="13" t="s">
        <v>11</v>
      </c>
      <c r="X27" s="18">
        <f>SUM(H27,M27,R27)</f>
        <v>0</v>
      </c>
      <c r="Y27" s="27">
        <f>IF(V27&lt;=X27,0,1)</f>
        <v>0</v>
      </c>
      <c r="Z27" s="18" t="s">
        <v>11</v>
      </c>
      <c r="AA27" s="28">
        <f>IF(X27&lt;=V27,0,1)</f>
        <v>0</v>
      </c>
    </row>
    <row r="28" spans="1:27" ht="30" hidden="1" customHeight="1" x14ac:dyDescent="0.2">
      <c r="A28" s="6" t="s">
        <v>3</v>
      </c>
      <c r="B28" s="93"/>
      <c r="C28" s="93"/>
      <c r="D28" s="43"/>
      <c r="E28" s="13" t="s">
        <v>11</v>
      </c>
      <c r="F28" s="45"/>
      <c r="G28" s="17">
        <f>IF(D28&lt;=F28,0,1)</f>
        <v>0</v>
      </c>
      <c r="H28" s="17">
        <f>IF(F28&lt;=D28,0,1)</f>
        <v>0</v>
      </c>
      <c r="I28" s="43"/>
      <c r="J28" s="13" t="s">
        <v>11</v>
      </c>
      <c r="K28" s="45"/>
      <c r="L28" s="17">
        <f>IF(I28&lt;=K28,0,1)</f>
        <v>0</v>
      </c>
      <c r="M28" s="17">
        <f>IF(K28&lt;=I28,0,1)</f>
        <v>0</v>
      </c>
      <c r="N28" s="43"/>
      <c r="O28" s="13" t="s">
        <v>11</v>
      </c>
      <c r="P28" s="45"/>
      <c r="Q28" s="17">
        <f>IF(N28&lt;=P28,0,1)</f>
        <v>0</v>
      </c>
      <c r="R28" s="17">
        <f>IF(P28&lt;=N28,0,1)</f>
        <v>0</v>
      </c>
      <c r="S28" s="10">
        <f>SUM(D28,I28,N28)</f>
        <v>0</v>
      </c>
      <c r="T28" s="13" t="s">
        <v>11</v>
      </c>
      <c r="U28" s="12">
        <f t="shared" si="1"/>
        <v>0</v>
      </c>
      <c r="V28" s="18">
        <f t="shared" si="1"/>
        <v>0</v>
      </c>
      <c r="W28" s="13" t="s">
        <v>11</v>
      </c>
      <c r="X28" s="18">
        <f>SUM(H28,M28,R28)</f>
        <v>0</v>
      </c>
      <c r="Y28" s="27">
        <f>IF(V28&lt;=X28,0,1)</f>
        <v>0</v>
      </c>
      <c r="Z28" s="18" t="s">
        <v>11</v>
      </c>
      <c r="AA28" s="28">
        <f>IF(X28&lt;=V28,0,1)</f>
        <v>0</v>
      </c>
    </row>
    <row r="29" spans="1:27" ht="30" hidden="1" customHeight="1" x14ac:dyDescent="0.2">
      <c r="A29" s="6" t="s">
        <v>4</v>
      </c>
      <c r="B29" s="93"/>
      <c r="C29" s="93"/>
      <c r="D29" s="43"/>
      <c r="E29" s="13" t="s">
        <v>11</v>
      </c>
      <c r="F29" s="45"/>
      <c r="G29" s="17">
        <f>IF(D29&lt;=F29,0,1)</f>
        <v>0</v>
      </c>
      <c r="H29" s="17">
        <f>IF(F29&lt;=D29,0,1)</f>
        <v>0</v>
      </c>
      <c r="I29" s="43"/>
      <c r="J29" s="13" t="s">
        <v>11</v>
      </c>
      <c r="K29" s="45"/>
      <c r="L29" s="17">
        <f>IF(I29&lt;=K29,0,1)</f>
        <v>0</v>
      </c>
      <c r="M29" s="17">
        <f>IF(K29&lt;=I29,0,1)</f>
        <v>0</v>
      </c>
      <c r="N29" s="43"/>
      <c r="O29" s="13" t="s">
        <v>11</v>
      </c>
      <c r="P29" s="45"/>
      <c r="Q29" s="17">
        <f>IF(N29&lt;=P29,0,1)</f>
        <v>0</v>
      </c>
      <c r="R29" s="17">
        <f>IF(P29&lt;=N29,0,1)</f>
        <v>0</v>
      </c>
      <c r="S29" s="10">
        <f>SUM(D29,I29,N29)</f>
        <v>0</v>
      </c>
      <c r="T29" s="13" t="s">
        <v>11</v>
      </c>
      <c r="U29" s="12">
        <f t="shared" si="1"/>
        <v>0</v>
      </c>
      <c r="V29" s="18">
        <f t="shared" si="1"/>
        <v>0</v>
      </c>
      <c r="W29" s="13" t="s">
        <v>11</v>
      </c>
      <c r="X29" s="18">
        <f>SUM(H29,M29,R29)</f>
        <v>0</v>
      </c>
      <c r="Y29" s="27">
        <f>IF(V29&lt;=X29,0,1)</f>
        <v>0</v>
      </c>
      <c r="Z29" s="18" t="s">
        <v>11</v>
      </c>
      <c r="AA29" s="28">
        <f>IF(X29&lt;=V29,0,1)</f>
        <v>0</v>
      </c>
    </row>
    <row r="30" spans="1:27" ht="30" hidden="1" customHeight="1" thickBot="1" x14ac:dyDescent="0.25">
      <c r="A30" s="8" t="s">
        <v>5</v>
      </c>
      <c r="B30" s="94"/>
      <c r="C30" s="94"/>
      <c r="D30" s="44"/>
      <c r="E30" s="13" t="s">
        <v>11</v>
      </c>
      <c r="F30" s="46"/>
      <c r="G30" s="17">
        <f>IF(D30&lt;=F30,0,1)</f>
        <v>0</v>
      </c>
      <c r="H30" s="17">
        <f>IF(F30&lt;=D30,0,1)</f>
        <v>0</v>
      </c>
      <c r="I30" s="44"/>
      <c r="J30" s="13" t="s">
        <v>11</v>
      </c>
      <c r="K30" s="46"/>
      <c r="L30" s="17">
        <f>IF(I30&lt;=K30,0,1)</f>
        <v>0</v>
      </c>
      <c r="M30" s="17">
        <f>IF(K30&lt;=I30,0,1)</f>
        <v>0</v>
      </c>
      <c r="N30" s="44"/>
      <c r="O30" s="13" t="s">
        <v>11</v>
      </c>
      <c r="P30" s="46"/>
      <c r="Q30" s="17">
        <f>IF(N30&lt;=P30,0,1)</f>
        <v>0</v>
      </c>
      <c r="R30" s="17">
        <f>IF(P30&lt;=N30,0,1)</f>
        <v>0</v>
      </c>
      <c r="S30" s="15">
        <f>SUM(D30,I30,N30)</f>
        <v>0</v>
      </c>
      <c r="T30" s="29" t="s">
        <v>11</v>
      </c>
      <c r="U30" s="16">
        <f t="shared" si="1"/>
        <v>0</v>
      </c>
      <c r="V30" s="30">
        <f t="shared" si="1"/>
        <v>0</v>
      </c>
      <c r="W30" s="29" t="s">
        <v>11</v>
      </c>
      <c r="X30" s="30">
        <f>SUM(H30,M30,R30)</f>
        <v>0</v>
      </c>
      <c r="Y30" s="31">
        <f>IF(V30&lt;=X30,0,1)</f>
        <v>0</v>
      </c>
      <c r="Z30" s="30" t="s">
        <v>11</v>
      </c>
      <c r="AA30" s="32">
        <f>IF(X30&lt;=V30,0,1)</f>
        <v>0</v>
      </c>
    </row>
    <row r="31" spans="1:27" ht="30" hidden="1" customHeight="1" thickTop="1" thickBot="1" x14ac:dyDescent="0.25">
      <c r="A31" s="7" t="s">
        <v>6</v>
      </c>
      <c r="B31" s="11"/>
      <c r="C31" s="1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14"/>
      <c r="R31" s="14"/>
      <c r="S31" s="36">
        <f>SUM(S26:S30)</f>
        <v>0</v>
      </c>
      <c r="T31" s="33" t="s">
        <v>11</v>
      </c>
      <c r="U31" s="37">
        <f>SUM(U26:U30)</f>
        <v>0</v>
      </c>
      <c r="V31" s="36">
        <f>SUM(V26:V30)</f>
        <v>0</v>
      </c>
      <c r="W31" s="33" t="s">
        <v>11</v>
      </c>
      <c r="X31" s="37">
        <f>SUM(X26:X30)</f>
        <v>0</v>
      </c>
      <c r="Y31" s="38">
        <f>SUM(Y26:Y30)</f>
        <v>0</v>
      </c>
      <c r="Z31" s="34" t="s">
        <v>11</v>
      </c>
      <c r="AA31" s="37">
        <f>SUM(AA26:AA30)</f>
        <v>0</v>
      </c>
    </row>
    <row r="32" spans="1:27" ht="13.5" hidden="1" thickTop="1" x14ac:dyDescent="0.2"/>
    <row r="33" spans="2:26" ht="46.5" hidden="1" customHeight="1" x14ac:dyDescent="0.2">
      <c r="D33" s="19"/>
      <c r="Z33"/>
    </row>
    <row r="34" spans="2:26" ht="15" hidden="1" x14ac:dyDescent="0.2">
      <c r="P34" s="21" t="str">
        <f>IF(Y31=AA31,"A mérközés döntetlenre áll       ","A mérközés győztes csapata:  ")</f>
        <v xml:space="preserve">A mérközés döntetlenre áll       </v>
      </c>
      <c r="S34" s="1" t="str">
        <f>IF(Y31=AA31," ",IF(Y31&lt;AA31,C25,B25))</f>
        <v xml:space="preserve"> </v>
      </c>
    </row>
    <row r="35" spans="2:26" ht="20.25" hidden="1" x14ac:dyDescent="0.2">
      <c r="F35" s="25" t="str">
        <f>B25</f>
        <v>Soproni TSE</v>
      </c>
      <c r="G35" s="23"/>
      <c r="H35" s="22" t="str">
        <f>B25</f>
        <v>Soproni TSE</v>
      </c>
      <c r="I35" s="39">
        <f>Y31</f>
        <v>0</v>
      </c>
      <c r="J35" s="24" t="s">
        <v>11</v>
      </c>
      <c r="K35" s="40">
        <f>AA31</f>
        <v>0</v>
      </c>
      <c r="L35" s="23"/>
      <c r="M35" s="23"/>
      <c r="N35" s="26" t="str">
        <f>C25</f>
        <v>Tapolcai TSE</v>
      </c>
    </row>
    <row r="36" spans="2:26" ht="15" hidden="1" x14ac:dyDescent="0.2">
      <c r="B36" s="1"/>
      <c r="H36" s="1"/>
      <c r="J36" s="20" t="s">
        <v>7</v>
      </c>
    </row>
    <row r="37" spans="2:26" ht="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6" ht="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6" hidden="1" x14ac:dyDescent="0.2"/>
    <row r="40" spans="2:26" hidden="1" x14ac:dyDescent="0.2"/>
    <row r="41" spans="2:26" ht="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S41" s="1"/>
      <c r="T41" s="1"/>
      <c r="U41" s="1"/>
      <c r="V41" s="1"/>
      <c r="W41" s="1"/>
      <c r="X41" s="1"/>
      <c r="Y41" s="1"/>
      <c r="Z41" s="1"/>
    </row>
    <row r="42" spans="2:26" ht="15" hidden="1" x14ac:dyDescent="0.2">
      <c r="B42" s="2" t="s">
        <v>8</v>
      </c>
      <c r="C42" s="1"/>
      <c r="D42" s="129" t="s">
        <v>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S42" s="129" t="s">
        <v>10</v>
      </c>
      <c r="T42" s="129"/>
      <c r="U42" s="129"/>
      <c r="V42" s="129"/>
      <c r="W42" s="129"/>
      <c r="X42" s="129"/>
      <c r="Y42" s="129"/>
      <c r="Z42" s="129"/>
    </row>
  </sheetData>
  <mergeCells count="14">
    <mergeCell ref="D20:O20"/>
    <mergeCell ref="S20:Z20"/>
    <mergeCell ref="S3:U3"/>
    <mergeCell ref="V3:X3"/>
    <mergeCell ref="N3:P3"/>
    <mergeCell ref="D3:F3"/>
    <mergeCell ref="I3:K3"/>
    <mergeCell ref="D42:O42"/>
    <mergeCell ref="S42:Z42"/>
    <mergeCell ref="V25:X25"/>
    <mergeCell ref="D25:F25"/>
    <mergeCell ref="I25:K25"/>
    <mergeCell ref="N25:P25"/>
    <mergeCell ref="S25:U25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&amp;L&amp;UHelyszín:&amp;U 
Sopron, Gárdonyi Géza Általános Iskola
&amp;C&amp;"Arial CE,Félkövér"&amp;14&amp;UCsapatmérkőzés jegyzőkönyv&amp;U 
CSB III. osztály 2019/2020
Nyugat I. csoport
Ősz&amp;RIdőpontja:
2019. október 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Tabella</vt:lpstr>
      <vt:lpstr>csbjk-összesítő</vt:lpstr>
      <vt:lpstr>1.A-D</vt:lpstr>
      <vt:lpstr>1.B-C</vt:lpstr>
      <vt:lpstr>2.A-C</vt:lpstr>
      <vt:lpstr>2.B-D</vt:lpstr>
      <vt:lpstr>3.A-B</vt:lpstr>
      <vt:lpstr>3.C-D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Kocsis, Attila</cp:lastModifiedBy>
  <cp:lastPrinted>2017-09-28T19:27:53Z</cp:lastPrinted>
  <dcterms:created xsi:type="dcterms:W3CDTF">1999-10-19T18:49:08Z</dcterms:created>
  <dcterms:modified xsi:type="dcterms:W3CDTF">2019-10-19T18:53:39Z</dcterms:modified>
</cp:coreProperties>
</file>